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45621"/>
</workbook>
</file>

<file path=xl/calcChain.xml><?xml version="1.0" encoding="utf-8"?>
<calcChain xmlns="http://schemas.openxmlformats.org/spreadsheetml/2006/main"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T10" i="4697" s="1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M18" i="4697" l="1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40" i="4689" l="1"/>
  <c r="J28" i="4689"/>
  <c r="J22" i="4689"/>
  <c r="J24" i="4689"/>
  <c r="J20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<sst xmlns="http://schemas.openxmlformats.org/spreadsheetml/2006/main" count="739" uniqueCount="140">
  <si>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</si>
  <si>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</si>
  <si>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</si>
  <si>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</si>
  <si>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</si>
  <si>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</si>
  <si>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</si>
  <si>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</si>
  <si>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</si>
  <si>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</si>
  <si>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</si>
  <si>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</si>
  <si>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</si>
  <si>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</si>
  <si>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</si>
  <si>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</si>
  <si>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</si>
  <si>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</si>
  <si>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</si>
  <si>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</si>
  <si>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</si>
  <si>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</si>
  <si>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</si>
  <si>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</si>
  <si>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</si>
  <si>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</si>
  <si>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</si>
  <si>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</si>
  <si>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</si>
  <si>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</si>
  <si>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</si>
  <si>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</si>
  <si>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</si>
  <si>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</si>
  <si>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</si>
  <si>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</si>
  <si>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</si>
  <si>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</si>
  <si>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</si>
  <si>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</si>
  <si>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</si>
  <si>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</si>
  <si>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</si>
  <si>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</si>
  <si>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</si>
  <si>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</si>
  <si>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</si>
  <si>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</si>
  <si>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</si>
  <si>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</si>
  <si>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</si>
  <si>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</si>
  <si>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</si>
  <si>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</si>
  <si>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</si>
  <si>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</si>
  <si>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</si>
  <si>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</si>
  <si>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</si>
  <si>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</si>
  <si>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</si>
  <si>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</si>
  <si>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</si>
  <si>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</si>
  <si>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</si>
  <si>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</si>
  <si>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</si>
  <si>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</si>
  <si>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</si>
  <si>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</si>
  <si>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</si>
  <si>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</si>
  <si>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</si>
  <si>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</si>
  <si>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</si>
  <si>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</si>
  <si>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</si>
  <si>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</si>
  <si>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</si>
  <si>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</si>
  <si>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</si>
  <si>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</si>
  <si>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</si>
  <si>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</si>
  <si>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</si>
  <si>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</si>
  <si>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</si>
  <si>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</si>
  <si>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</si>
  <si>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</si>
  <si>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</si>
  <si>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</si>
  <si>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</si>
  <si>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</si>
  <si>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</si>
  <si>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</si>
  <si>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</si>
  <si>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</si>
  <si>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</si>
  <si>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</si>
  <si>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</si>
  <si>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</si>
  <si>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</si>
  <si>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</si>
  <si>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</si>
  <si>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</si>
  <si>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</si>
  <si>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</si>
  <si>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</si>
  <si>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</si>
  <si>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</si>
  <si>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</si>
  <si>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</si>
  <si>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</si>
  <si>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</si>
  <si>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</si>
  <si>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</si>
  <si>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</si>
  <si>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</si>
  <si>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</si>
  <si>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</si>
  <si>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</si>
  <si>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</si>
  <si>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</si>
  <si>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</si>
  <si>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</si>
  <si>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</si>
  <si>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</si>
  <si>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JULIO VASQUEZ</t>
  </si>
  <si>
    <t>19:30 - 20:30</t>
  </si>
  <si>
    <t>7:15 - 8:15</t>
  </si>
  <si>
    <t>GEOVANNIS GONZALEZ</t>
  </si>
  <si>
    <t>9:30 - 10:30</t>
  </si>
  <si>
    <t>7:00 - 8:00</t>
  </si>
  <si>
    <t>ADOLFREDO FLOREZ</t>
  </si>
  <si>
    <t>CL 4 - CR 30</t>
  </si>
  <si>
    <t>13:30 - 14:30</t>
  </si>
  <si>
    <t>9:00 - 10:00</t>
  </si>
  <si>
    <t>12:00 - 13:00</t>
  </si>
  <si>
    <t>11:45 - 12:45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</si>
</sst>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</c:v>
                </c:pt>
                <c:pt idx="5">
                  <c:v>97.5</c:v>
                </c:pt>
                <c:pt idx="6">
                  <c:v>115</c:v>
                </c:pt>
                <c:pt idx="7">
                  <c:v>101</c:v>
                </c:pt>
                <c:pt idx="8">
                  <c:v>100</c:v>
                </c:pt>
                <c:pt idx="9">
                  <c:v>95</c:v>
                </c:pt>
                <c:pt idx="10">
                  <c:v>92.5</c:v>
                </c:pt>
                <c:pt idx="11">
                  <c:v>97.5</c:v>
                </c:pt>
                <c:pt idx="12">
                  <c:v>116</c:v>
                </c:pt>
                <c:pt idx="13">
                  <c:v>104.5</c:v>
                </c:pt>
                <c:pt idx="14">
                  <c:v>89.5</c:v>
                </c:pt>
                <c:pt idx="15">
                  <c:v>84</c:v>
                </c:pt>
                <c:pt idx="16">
                  <c:v>84</c:v>
                </c:pt>
                <c:pt idx="17">
                  <c:v>111</c:v>
                </c:pt>
                <c:pt idx="18">
                  <c:v>0</c:v>
                </c:pt>
                <c:pt idx="19">
                  <c:v>0</c:v>
                </c:pt>
                <c:pt idx="20">
                  <c:v>115.5</c:v>
                </c:pt>
                <c:pt idx="21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06464"/>
        <c:axId val="74613888"/>
      </c:barChart>
      <c:catAx>
        <c:axId val="7460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1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11.5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12.5</c:v>
                </c:pt>
                <c:pt idx="9">
                  <c:v>6.5</c:v>
                </c:pt>
                <c:pt idx="10">
                  <c:v>7.5</c:v>
                </c:pt>
                <c:pt idx="11">
                  <c:v>5</c:v>
                </c:pt>
                <c:pt idx="12">
                  <c:v>4.5</c:v>
                </c:pt>
                <c:pt idx="13">
                  <c:v>9</c:v>
                </c:pt>
                <c:pt idx="14">
                  <c:v>19.5</c:v>
                </c:pt>
                <c:pt idx="15">
                  <c:v>12.5</c:v>
                </c:pt>
                <c:pt idx="16">
                  <c:v>12.5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13</c:v>
                </c:pt>
                <c:pt idx="2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14656"/>
        <c:axId val="76622080"/>
      </c:barChart>
      <c:catAx>
        <c:axId val="766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2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1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9.5</c:v>
                </c:pt>
                <c:pt idx="1">
                  <c:v>7.5</c:v>
                </c:pt>
                <c:pt idx="2">
                  <c:v>11.5</c:v>
                </c:pt>
                <c:pt idx="3">
                  <c:v>15.5</c:v>
                </c:pt>
                <c:pt idx="4">
                  <c:v>24</c:v>
                </c:pt>
                <c:pt idx="5">
                  <c:v>5.5</c:v>
                </c:pt>
                <c:pt idx="6">
                  <c:v>7</c:v>
                </c:pt>
                <c:pt idx="7">
                  <c:v>6.5</c:v>
                </c:pt>
                <c:pt idx="8">
                  <c:v>5.5</c:v>
                </c:pt>
                <c:pt idx="9">
                  <c:v>6.5</c:v>
                </c:pt>
                <c:pt idx="10">
                  <c:v>14.5</c:v>
                </c:pt>
                <c:pt idx="11">
                  <c:v>11.5</c:v>
                </c:pt>
                <c:pt idx="12">
                  <c:v>13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54080"/>
        <c:axId val="76354304"/>
      </c:barChart>
      <c:catAx>
        <c:axId val="766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354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35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5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65184"/>
        <c:axId val="76376704"/>
      </c:barChart>
      <c:catAx>
        <c:axId val="763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7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6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185</c:v>
                </c:pt>
                <c:pt idx="5">
                  <c:v>181</c:v>
                </c:pt>
                <c:pt idx="6">
                  <c:v>197.5</c:v>
                </c:pt>
                <c:pt idx="7">
                  <c:v>171.5</c:v>
                </c:pt>
                <c:pt idx="8">
                  <c:v>159</c:v>
                </c:pt>
                <c:pt idx="9">
                  <c:v>137</c:v>
                </c:pt>
                <c:pt idx="10">
                  <c:v>138.5</c:v>
                </c:pt>
                <c:pt idx="11">
                  <c:v>159.5</c:v>
                </c:pt>
                <c:pt idx="12">
                  <c:v>170.5</c:v>
                </c:pt>
                <c:pt idx="13">
                  <c:v>158</c:v>
                </c:pt>
                <c:pt idx="14">
                  <c:v>144.5</c:v>
                </c:pt>
                <c:pt idx="15">
                  <c:v>139</c:v>
                </c:pt>
                <c:pt idx="16">
                  <c:v>133</c:v>
                </c:pt>
                <c:pt idx="17">
                  <c:v>151.5</c:v>
                </c:pt>
                <c:pt idx="18">
                  <c:v>0</c:v>
                </c:pt>
                <c:pt idx="19">
                  <c:v>0</c:v>
                </c:pt>
                <c:pt idx="20">
                  <c:v>152.5</c:v>
                </c:pt>
                <c:pt idx="2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23104"/>
        <c:axId val="77034624"/>
      </c:barChart>
      <c:catAx>
        <c:axId val="7702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3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2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169</c:v>
                </c:pt>
                <c:pt idx="1">
                  <c:v>131.5</c:v>
                </c:pt>
                <c:pt idx="2">
                  <c:v>171.5</c:v>
                </c:pt>
                <c:pt idx="3">
                  <c:v>176.5</c:v>
                </c:pt>
                <c:pt idx="4">
                  <c:v>198.5</c:v>
                </c:pt>
                <c:pt idx="5">
                  <c:v>159</c:v>
                </c:pt>
                <c:pt idx="6">
                  <c:v>131</c:v>
                </c:pt>
                <c:pt idx="7">
                  <c:v>132.5</c:v>
                </c:pt>
                <c:pt idx="8">
                  <c:v>155</c:v>
                </c:pt>
                <c:pt idx="9">
                  <c:v>191.5</c:v>
                </c:pt>
                <c:pt idx="10">
                  <c:v>145</c:v>
                </c:pt>
                <c:pt idx="11">
                  <c:v>240</c:v>
                </c:pt>
                <c:pt idx="12">
                  <c:v>154.5</c:v>
                </c:pt>
                <c:pt idx="13">
                  <c:v>166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36960"/>
        <c:axId val="77340032"/>
      </c:barChart>
      <c:catAx>
        <c:axId val="773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7340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34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3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63456"/>
        <c:axId val="77391360"/>
      </c:barChart>
      <c:catAx>
        <c:axId val="773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9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9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6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128.5</c:v>
                </c:pt>
                <c:pt idx="1">
                  <c:v>97</c:v>
                </c:pt>
                <c:pt idx="2">
                  <c:v>95.5</c:v>
                </c:pt>
                <c:pt idx="3">
                  <c:v>108</c:v>
                </c:pt>
                <c:pt idx="4">
                  <c:v>130.5</c:v>
                </c:pt>
                <c:pt idx="5">
                  <c:v>105</c:v>
                </c:pt>
                <c:pt idx="6">
                  <c:v>89.5</c:v>
                </c:pt>
                <c:pt idx="7">
                  <c:v>95</c:v>
                </c:pt>
                <c:pt idx="8">
                  <c:v>112</c:v>
                </c:pt>
                <c:pt idx="9">
                  <c:v>138</c:v>
                </c:pt>
                <c:pt idx="10">
                  <c:v>90</c:v>
                </c:pt>
                <c:pt idx="11">
                  <c:v>178</c:v>
                </c:pt>
                <c:pt idx="12">
                  <c:v>89.5</c:v>
                </c:pt>
                <c:pt idx="13">
                  <c:v>97.5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71584"/>
        <c:axId val="75574656"/>
      </c:barChart>
      <c:catAx>
        <c:axId val="7557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574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57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7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20640"/>
        <c:axId val="75122176"/>
      </c:barChart>
      <c:catAx>
        <c:axId val="751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2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5</c:v>
                </c:pt>
                <c:pt idx="6">
                  <c:v>3.5</c:v>
                </c:pt>
                <c:pt idx="7">
                  <c:v>0</c:v>
                </c:pt>
                <c:pt idx="8">
                  <c:v>0</c:v>
                </c:pt>
                <c:pt idx="9">
                  <c:v>2.5</c:v>
                </c:pt>
                <c:pt idx="10">
                  <c:v>2</c:v>
                </c:pt>
                <c:pt idx="11">
                  <c:v>1</c:v>
                </c:pt>
                <c:pt idx="12">
                  <c:v>15</c:v>
                </c:pt>
                <c:pt idx="13">
                  <c:v>7</c:v>
                </c:pt>
                <c:pt idx="14">
                  <c:v>7</c:v>
                </c:pt>
                <c:pt idx="15">
                  <c:v>13</c:v>
                </c:pt>
                <c:pt idx="16">
                  <c:v>9.5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6</c:v>
                </c:pt>
                <c:pt idx="21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81536"/>
        <c:axId val="75284864"/>
      </c:barChart>
      <c:catAx>
        <c:axId val="7528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8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5.5</c:v>
                </c:pt>
                <c:pt idx="1">
                  <c:v>7</c:v>
                </c:pt>
                <c:pt idx="2">
                  <c:v>16</c:v>
                </c:pt>
                <c:pt idx="3">
                  <c:v>24.5</c:v>
                </c:pt>
                <c:pt idx="4">
                  <c:v>18.5</c:v>
                </c:pt>
                <c:pt idx="5">
                  <c:v>23.5</c:v>
                </c:pt>
                <c:pt idx="6">
                  <c:v>14.5</c:v>
                </c:pt>
                <c:pt idx="7">
                  <c:v>11</c:v>
                </c:pt>
                <c:pt idx="8">
                  <c:v>10.5</c:v>
                </c:pt>
                <c:pt idx="9">
                  <c:v>5</c:v>
                </c:pt>
                <c:pt idx="10">
                  <c:v>12.5</c:v>
                </c:pt>
                <c:pt idx="11">
                  <c:v>26.5</c:v>
                </c:pt>
                <c:pt idx="12">
                  <c:v>22</c:v>
                </c:pt>
                <c:pt idx="13">
                  <c:v>19.5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54656"/>
        <c:axId val="75662080"/>
      </c:barChart>
      <c:catAx>
        <c:axId val="7565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662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66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68864"/>
        <c:axId val="75971200"/>
      </c:barChart>
      <c:catAx>
        <c:axId val="756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7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6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70.5</c:v>
                </c:pt>
                <c:pt idx="5">
                  <c:v>68.5</c:v>
                </c:pt>
                <c:pt idx="6">
                  <c:v>72</c:v>
                </c:pt>
                <c:pt idx="7">
                  <c:v>57.5</c:v>
                </c:pt>
                <c:pt idx="8">
                  <c:v>46.5</c:v>
                </c:pt>
                <c:pt idx="9">
                  <c:v>33</c:v>
                </c:pt>
                <c:pt idx="10">
                  <c:v>36.5</c:v>
                </c:pt>
                <c:pt idx="11">
                  <c:v>56</c:v>
                </c:pt>
                <c:pt idx="12">
                  <c:v>35</c:v>
                </c:pt>
                <c:pt idx="13">
                  <c:v>37.5</c:v>
                </c:pt>
                <c:pt idx="14">
                  <c:v>28.5</c:v>
                </c:pt>
                <c:pt idx="15">
                  <c:v>29.5</c:v>
                </c:pt>
                <c:pt idx="16">
                  <c:v>27</c:v>
                </c:pt>
                <c:pt idx="17">
                  <c:v>25.5</c:v>
                </c:pt>
                <c:pt idx="18">
                  <c:v>0</c:v>
                </c:pt>
                <c:pt idx="19">
                  <c:v>0</c:v>
                </c:pt>
                <c:pt idx="20">
                  <c:v>18</c:v>
                </c:pt>
                <c:pt idx="21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36128"/>
        <c:axId val="75939200"/>
      </c:barChart>
      <c:catAx>
        <c:axId val="7593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3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25.5</c:v>
                </c:pt>
                <c:pt idx="1">
                  <c:v>20</c:v>
                </c:pt>
                <c:pt idx="2">
                  <c:v>48.5</c:v>
                </c:pt>
                <c:pt idx="3">
                  <c:v>28.5</c:v>
                </c:pt>
                <c:pt idx="4">
                  <c:v>25.5</c:v>
                </c:pt>
                <c:pt idx="5">
                  <c:v>25</c:v>
                </c:pt>
                <c:pt idx="6">
                  <c:v>20</c:v>
                </c:pt>
                <c:pt idx="7">
                  <c:v>20</c:v>
                </c:pt>
                <c:pt idx="8">
                  <c:v>27</c:v>
                </c:pt>
                <c:pt idx="9">
                  <c:v>42</c:v>
                </c:pt>
                <c:pt idx="10">
                  <c:v>28</c:v>
                </c:pt>
                <c:pt idx="11">
                  <c:v>24</c:v>
                </c:pt>
                <c:pt idx="12">
                  <c:v>30</c:v>
                </c:pt>
                <c:pt idx="13">
                  <c:v>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4432"/>
        <c:axId val="76051968"/>
      </c:barChart>
      <c:catAx>
        <c:axId val="759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051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05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53216"/>
        <c:axId val="76156288"/>
      </c:barChart>
      <c:catAx>
        <c:axId val="761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5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5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5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21" sqref="N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">
        <v>135</v>
      </c>
      <c r="E5" s="122"/>
      <c r="F5" s="122"/>
      <c r="G5" s="122"/>
      <c r="H5" s="122"/>
      <c r="I5" s="112" t="s">
        <v>53</v>
      </c>
      <c r="J5" s="112"/>
      <c r="K5" s="112"/>
      <c r="L5" s="123"/>
      <c r="M5" s="123"/>
      <c r="N5" s="123"/>
      <c r="O5" s="9"/>
      <c r="P5" s="112" t="s">
        <v>57</v>
      </c>
      <c r="Q5" s="112"/>
      <c r="R5" s="112"/>
      <c r="S5" s="121" t="s">
        <v>61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128</v>
      </c>
      <c r="E6" s="119"/>
      <c r="F6" s="119"/>
      <c r="G6" s="119"/>
      <c r="H6" s="119"/>
      <c r="I6" s="112" t="s">
        <v>59</v>
      </c>
      <c r="J6" s="112"/>
      <c r="K6" s="112"/>
      <c r="L6" s="124">
        <v>3</v>
      </c>
      <c r="M6" s="124"/>
      <c r="N6" s="124"/>
      <c r="O6" s="36"/>
      <c r="P6" s="112" t="s">
        <v>58</v>
      </c>
      <c r="Q6" s="112"/>
      <c r="R6" s="112"/>
      <c r="S6" s="117">
        <v>44181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31</v>
      </c>
      <c r="J10" s="93">
        <v>25</v>
      </c>
      <c r="K10" s="93">
        <v>9</v>
      </c>
      <c r="L10" s="93">
        <v>28</v>
      </c>
      <c r="M10" s="107">
        <f t="shared" ref="M10:M31" si="1">I10*0.5+J10*1+K10*2+L10*2.5</f>
        <v>128.5</v>
      </c>
      <c r="N10" s="30">
        <f>F29+F30+F31+M10</f>
        <v>367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15</v>
      </c>
      <c r="J11" s="102">
        <v>20</v>
      </c>
      <c r="K11" s="102">
        <v>6</v>
      </c>
      <c r="L11" s="102">
        <v>23</v>
      </c>
      <c r="M11" s="6">
        <f t="shared" si="1"/>
        <v>97</v>
      </c>
      <c r="N11" s="103">
        <f>M11+M10+F31+F30</f>
        <v>464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16</v>
      </c>
      <c r="J12" s="102">
        <v>20</v>
      </c>
      <c r="K12" s="102">
        <v>5</v>
      </c>
      <c r="L12" s="102">
        <v>23</v>
      </c>
      <c r="M12" s="6">
        <f t="shared" si="1"/>
        <v>95.5</v>
      </c>
      <c r="N12" s="103">
        <f>M12+M11+M10+F31</f>
        <v>444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20</v>
      </c>
      <c r="J13" s="39">
        <v>29</v>
      </c>
      <c r="K13" s="39">
        <v>7</v>
      </c>
      <c r="L13" s="39">
        <v>22</v>
      </c>
      <c r="M13" s="6">
        <f t="shared" si="1"/>
        <v>108</v>
      </c>
      <c r="N13" s="2">
        <f>M13+M12+M11+M10</f>
        <v>429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16</v>
      </c>
      <c r="C14" s="102">
        <v>14</v>
      </c>
      <c r="D14" s="102">
        <v>21</v>
      </c>
      <c r="E14" s="102">
        <v>12</v>
      </c>
      <c r="F14" s="108">
        <f t="shared" si="0"/>
        <v>94</v>
      </c>
      <c r="G14" s="103">
        <f t="shared" ref="G14:G31" si="3">F14+F13+F12+F11</f>
        <v>94</v>
      </c>
      <c r="H14" s="15" t="s">
        <v>7</v>
      </c>
      <c r="I14" s="39">
        <v>25</v>
      </c>
      <c r="J14" s="39">
        <v>35</v>
      </c>
      <c r="K14" s="39">
        <v>9</v>
      </c>
      <c r="L14" s="39">
        <v>26</v>
      </c>
      <c r="M14" s="6">
        <f t="shared" si="1"/>
        <v>130.5</v>
      </c>
      <c r="N14" s="2">
        <f t="shared" ref="N14:N31" si="4">M14+M13+M12+M11</f>
        <v>431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20</v>
      </c>
      <c r="C15" s="39">
        <v>18</v>
      </c>
      <c r="D15" s="39">
        <v>16</v>
      </c>
      <c r="E15" s="39">
        <v>15</v>
      </c>
      <c r="F15" s="6">
        <f t="shared" si="0"/>
        <v>97.5</v>
      </c>
      <c r="G15" s="2">
        <f t="shared" si="3"/>
        <v>191.5</v>
      </c>
      <c r="H15" s="15" t="s">
        <v>9</v>
      </c>
      <c r="I15" s="39">
        <v>19</v>
      </c>
      <c r="J15" s="39">
        <v>29</v>
      </c>
      <c r="K15" s="39">
        <v>7</v>
      </c>
      <c r="L15" s="39">
        <v>21</v>
      </c>
      <c r="M15" s="6">
        <f t="shared" si="1"/>
        <v>105</v>
      </c>
      <c r="N15" s="2">
        <f t="shared" si="4"/>
        <v>439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21</v>
      </c>
      <c r="C16" s="39">
        <v>17</v>
      </c>
      <c r="D16" s="39">
        <v>20</v>
      </c>
      <c r="E16" s="39">
        <v>19</v>
      </c>
      <c r="F16" s="6">
        <f t="shared" si="0"/>
        <v>115</v>
      </c>
      <c r="G16" s="2">
        <f t="shared" si="3"/>
        <v>306.5</v>
      </c>
      <c r="H16" s="15" t="s">
        <v>12</v>
      </c>
      <c r="I16" s="39">
        <v>15</v>
      </c>
      <c r="J16" s="39">
        <v>22</v>
      </c>
      <c r="K16" s="39">
        <v>5</v>
      </c>
      <c r="L16" s="39">
        <v>20</v>
      </c>
      <c r="M16" s="6">
        <f t="shared" si="1"/>
        <v>89.5</v>
      </c>
      <c r="N16" s="2">
        <f t="shared" si="4"/>
        <v>433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18</v>
      </c>
      <c r="C17" s="39">
        <v>29</v>
      </c>
      <c r="D17" s="39">
        <v>9</v>
      </c>
      <c r="E17" s="39">
        <v>18</v>
      </c>
      <c r="F17" s="6">
        <f t="shared" si="0"/>
        <v>101</v>
      </c>
      <c r="G17" s="2">
        <f t="shared" si="3"/>
        <v>407.5</v>
      </c>
      <c r="H17" s="15" t="s">
        <v>15</v>
      </c>
      <c r="I17" s="39">
        <v>14</v>
      </c>
      <c r="J17" s="39">
        <v>27</v>
      </c>
      <c r="K17" s="39">
        <v>8</v>
      </c>
      <c r="L17" s="39">
        <v>18</v>
      </c>
      <c r="M17" s="6">
        <f t="shared" si="1"/>
        <v>95</v>
      </c>
      <c r="N17" s="2">
        <f t="shared" si="4"/>
        <v>420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21</v>
      </c>
      <c r="C18" s="39">
        <v>20</v>
      </c>
      <c r="D18" s="39">
        <v>16</v>
      </c>
      <c r="E18" s="39">
        <v>15</v>
      </c>
      <c r="F18" s="6">
        <f t="shared" si="0"/>
        <v>100</v>
      </c>
      <c r="G18" s="2">
        <f t="shared" si="3"/>
        <v>413.5</v>
      </c>
      <c r="H18" s="15" t="s">
        <v>18</v>
      </c>
      <c r="I18" s="39">
        <v>21</v>
      </c>
      <c r="J18" s="39">
        <v>27</v>
      </c>
      <c r="K18" s="39">
        <v>11</v>
      </c>
      <c r="L18" s="39">
        <v>21</v>
      </c>
      <c r="M18" s="6">
        <f t="shared" si="1"/>
        <v>112</v>
      </c>
      <c r="N18" s="2">
        <f t="shared" si="4"/>
        <v>401.5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9</v>
      </c>
      <c r="C19" s="39">
        <v>19</v>
      </c>
      <c r="D19" s="39">
        <v>12</v>
      </c>
      <c r="E19" s="39">
        <v>19</v>
      </c>
      <c r="F19" s="6">
        <f t="shared" si="0"/>
        <v>95</v>
      </c>
      <c r="G19" s="2">
        <f t="shared" si="3"/>
        <v>411</v>
      </c>
      <c r="H19" s="15" t="s">
        <v>20</v>
      </c>
      <c r="I19" s="39">
        <v>29</v>
      </c>
      <c r="J19" s="39">
        <v>35</v>
      </c>
      <c r="K19" s="39">
        <v>13</v>
      </c>
      <c r="L19" s="39">
        <v>25</v>
      </c>
      <c r="M19" s="6">
        <f t="shared" si="1"/>
        <v>138</v>
      </c>
      <c r="N19" s="2">
        <f t="shared" si="4"/>
        <v>434.5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13</v>
      </c>
      <c r="C20" s="39">
        <v>21</v>
      </c>
      <c r="D20" s="39">
        <v>10</v>
      </c>
      <c r="E20" s="39">
        <v>18</v>
      </c>
      <c r="F20" s="6">
        <f t="shared" si="0"/>
        <v>92.5</v>
      </c>
      <c r="G20" s="2">
        <f t="shared" si="3"/>
        <v>388.5</v>
      </c>
      <c r="H20" s="15" t="s">
        <v>22</v>
      </c>
      <c r="I20" s="39">
        <v>13</v>
      </c>
      <c r="J20" s="39">
        <v>18</v>
      </c>
      <c r="K20" s="39">
        <v>9</v>
      </c>
      <c r="L20" s="39">
        <v>19</v>
      </c>
      <c r="M20" s="6">
        <f t="shared" si="1"/>
        <v>90</v>
      </c>
      <c r="N20" s="2">
        <f t="shared" si="4"/>
        <v>435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11</v>
      </c>
      <c r="C21" s="39">
        <v>23</v>
      </c>
      <c r="D21" s="39">
        <v>12</v>
      </c>
      <c r="E21" s="39">
        <v>18</v>
      </c>
      <c r="F21" s="6">
        <f t="shared" si="0"/>
        <v>97.5</v>
      </c>
      <c r="G21" s="2">
        <f t="shared" si="3"/>
        <v>385</v>
      </c>
      <c r="H21" s="15" t="s">
        <v>24</v>
      </c>
      <c r="I21" s="39">
        <v>36</v>
      </c>
      <c r="J21" s="39">
        <v>24</v>
      </c>
      <c r="K21" s="39">
        <v>8</v>
      </c>
      <c r="L21" s="39">
        <v>48</v>
      </c>
      <c r="M21" s="6">
        <f t="shared" si="1"/>
        <v>178</v>
      </c>
      <c r="N21" s="2">
        <f t="shared" si="4"/>
        <v>518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17</v>
      </c>
      <c r="C22" s="39">
        <v>18</v>
      </c>
      <c r="D22" s="39">
        <v>6</v>
      </c>
      <c r="E22" s="39">
        <v>31</v>
      </c>
      <c r="F22" s="6">
        <f t="shared" si="0"/>
        <v>116</v>
      </c>
      <c r="G22" s="2">
        <f t="shared" si="3"/>
        <v>401</v>
      </c>
      <c r="H22" s="15" t="s">
        <v>25</v>
      </c>
      <c r="I22" s="39">
        <v>12</v>
      </c>
      <c r="J22" s="39">
        <v>19</v>
      </c>
      <c r="K22" s="39">
        <v>11</v>
      </c>
      <c r="L22" s="39">
        <v>17</v>
      </c>
      <c r="M22" s="6">
        <f t="shared" si="1"/>
        <v>89.5</v>
      </c>
      <c r="N22" s="2">
        <f t="shared" si="4"/>
        <v>495.5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26</v>
      </c>
      <c r="C23" s="39">
        <v>11</v>
      </c>
      <c r="D23" s="39">
        <v>14</v>
      </c>
      <c r="E23" s="39">
        <v>21</v>
      </c>
      <c r="F23" s="6">
        <f t="shared" si="0"/>
        <v>104.5</v>
      </c>
      <c r="G23" s="2">
        <f t="shared" si="3"/>
        <v>410.5</v>
      </c>
      <c r="H23" s="15" t="s">
        <v>26</v>
      </c>
      <c r="I23" s="40">
        <v>13</v>
      </c>
      <c r="J23" s="40">
        <v>17</v>
      </c>
      <c r="K23" s="40">
        <v>7</v>
      </c>
      <c r="L23" s="40">
        <v>24</v>
      </c>
      <c r="M23" s="7">
        <f t="shared" si="1"/>
        <v>97.5</v>
      </c>
      <c r="N23" s="3">
        <f t="shared" si="4"/>
        <v>455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17</v>
      </c>
      <c r="C24" s="39">
        <v>15</v>
      </c>
      <c r="D24" s="39">
        <v>8</v>
      </c>
      <c r="E24" s="39">
        <v>20</v>
      </c>
      <c r="F24" s="6">
        <f t="shared" si="0"/>
        <v>89.5</v>
      </c>
      <c r="G24" s="2">
        <f t="shared" si="3"/>
        <v>407.5</v>
      </c>
      <c r="H24" s="15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365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14</v>
      </c>
      <c r="C25" s="39">
        <v>18</v>
      </c>
      <c r="D25" s="39">
        <v>7</v>
      </c>
      <c r="E25" s="39">
        <v>18</v>
      </c>
      <c r="F25" s="6">
        <f t="shared" si="0"/>
        <v>84</v>
      </c>
      <c r="G25" s="2">
        <f t="shared" si="3"/>
        <v>394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187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7</v>
      </c>
      <c r="C26" s="39">
        <v>14</v>
      </c>
      <c r="D26" s="39">
        <v>7</v>
      </c>
      <c r="E26" s="39">
        <v>21</v>
      </c>
      <c r="F26" s="6">
        <f t="shared" si="0"/>
        <v>84</v>
      </c>
      <c r="G26" s="2">
        <f t="shared" si="3"/>
        <v>362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97.5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13</v>
      </c>
      <c r="C27" s="40">
        <v>16</v>
      </c>
      <c r="D27" s="40">
        <v>8</v>
      </c>
      <c r="E27" s="40">
        <v>29</v>
      </c>
      <c r="F27" s="7">
        <f t="shared" si="0"/>
        <v>111</v>
      </c>
      <c r="G27" s="3">
        <f t="shared" si="3"/>
        <v>368.5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279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195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19</v>
      </c>
      <c r="C30" s="39">
        <v>29</v>
      </c>
      <c r="D30" s="39">
        <v>11</v>
      </c>
      <c r="E30" s="39">
        <v>22</v>
      </c>
      <c r="F30" s="6">
        <f t="shared" si="0"/>
        <v>115.5</v>
      </c>
      <c r="G30" s="2">
        <f t="shared" si="3"/>
        <v>226.5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15</v>
      </c>
      <c r="C31" s="40">
        <v>34</v>
      </c>
      <c r="D31" s="40">
        <v>7</v>
      </c>
      <c r="E31" s="40">
        <v>27</v>
      </c>
      <c r="F31" s="7">
        <f t="shared" si="0"/>
        <v>123</v>
      </c>
      <c r="G31" s="3">
        <f t="shared" si="3"/>
        <v>238.5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413.5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518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62</v>
      </c>
      <c r="D33" s="45"/>
      <c r="E33" s="45"/>
      <c r="F33" s="46" t="s">
        <v>130</v>
      </c>
      <c r="G33" s="47"/>
      <c r="H33" s="130"/>
      <c r="I33" s="131"/>
      <c r="J33" s="43" t="s">
        <v>62</v>
      </c>
      <c r="K33" s="45"/>
      <c r="L33" s="45"/>
      <c r="M33" s="46" t="s">
        <v>136</v>
      </c>
      <c r="N33" s="47"/>
      <c r="O33" s="130"/>
      <c r="P33" s="131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Y34" sqref="Y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115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128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44181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</v>
      </c>
      <c r="J10" s="93">
        <v>0</v>
      </c>
      <c r="K10" s="93">
        <v>0</v>
      </c>
      <c r="L10" s="93">
        <v>2</v>
      </c>
      <c r="M10" s="107">
        <f t="shared" ref="M10:M31" si="1">I10*0.5+J10*1+K10*2+L10*2.5</f>
        <v>5.5</v>
      </c>
      <c r="N10" s="30">
        <f>F29+F30+F31+M10</f>
        <v>19.5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2</v>
      </c>
      <c r="K11" s="102">
        <v>0</v>
      </c>
      <c r="L11" s="102">
        <v>2</v>
      </c>
      <c r="M11" s="6">
        <f t="shared" si="1"/>
        <v>7</v>
      </c>
      <c r="N11" s="103">
        <f>M11+M10+F31+F30</f>
        <v>26.5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</v>
      </c>
      <c r="J12" s="102">
        <v>3</v>
      </c>
      <c r="K12" s="102">
        <v>0</v>
      </c>
      <c r="L12" s="102">
        <v>5</v>
      </c>
      <c r="M12" s="6">
        <f t="shared" si="1"/>
        <v>16</v>
      </c>
      <c r="N12" s="103">
        <f>M12+M11+M10+F31</f>
        <v>36.5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0</v>
      </c>
      <c r="J13" s="39">
        <v>2</v>
      </c>
      <c r="K13" s="39">
        <v>0</v>
      </c>
      <c r="L13" s="39">
        <v>9</v>
      </c>
      <c r="M13" s="6">
        <f t="shared" si="1"/>
        <v>24.5</v>
      </c>
      <c r="N13" s="2">
        <f>M13+M12+M11+M10</f>
        <v>53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2</v>
      </c>
      <c r="C14" s="102">
        <v>3</v>
      </c>
      <c r="D14" s="102">
        <v>0</v>
      </c>
      <c r="E14" s="102">
        <v>2</v>
      </c>
      <c r="F14" s="108">
        <f t="shared" si="0"/>
        <v>9</v>
      </c>
      <c r="G14" s="103">
        <f t="shared" ref="G14:G31" si="3">F14+F13+F12+F11</f>
        <v>9</v>
      </c>
      <c r="H14" s="15" t="s">
        <v>7</v>
      </c>
      <c r="I14" s="39">
        <v>0</v>
      </c>
      <c r="J14" s="39">
        <v>1</v>
      </c>
      <c r="K14" s="39">
        <v>0</v>
      </c>
      <c r="L14" s="39">
        <v>7</v>
      </c>
      <c r="M14" s="6">
        <f t="shared" si="1"/>
        <v>18.5</v>
      </c>
      <c r="N14" s="2">
        <f t="shared" ref="N14:N31" si="4">M14+M13+M12+M11</f>
        <v>66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1</v>
      </c>
      <c r="C15" s="39">
        <v>2</v>
      </c>
      <c r="D15" s="39">
        <v>0</v>
      </c>
      <c r="E15" s="39">
        <v>1</v>
      </c>
      <c r="F15" s="6">
        <f t="shared" si="0"/>
        <v>5</v>
      </c>
      <c r="G15" s="2">
        <f t="shared" si="3"/>
        <v>14</v>
      </c>
      <c r="H15" s="15" t="s">
        <v>9</v>
      </c>
      <c r="I15" s="39">
        <v>1</v>
      </c>
      <c r="J15" s="39">
        <v>3</v>
      </c>
      <c r="K15" s="39">
        <v>0</v>
      </c>
      <c r="L15" s="39">
        <v>8</v>
      </c>
      <c r="M15" s="6">
        <f t="shared" si="1"/>
        <v>23.5</v>
      </c>
      <c r="N15" s="2">
        <f t="shared" si="4"/>
        <v>82.5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0</v>
      </c>
      <c r="C16" s="39">
        <v>1</v>
      </c>
      <c r="D16" s="39">
        <v>0</v>
      </c>
      <c r="E16" s="39">
        <v>1</v>
      </c>
      <c r="F16" s="6">
        <f t="shared" si="0"/>
        <v>3.5</v>
      </c>
      <c r="G16" s="2">
        <f t="shared" si="3"/>
        <v>17.5</v>
      </c>
      <c r="H16" s="15" t="s">
        <v>12</v>
      </c>
      <c r="I16" s="39">
        <v>0</v>
      </c>
      <c r="J16" s="39">
        <v>2</v>
      </c>
      <c r="K16" s="39">
        <v>0</v>
      </c>
      <c r="L16" s="39">
        <v>5</v>
      </c>
      <c r="M16" s="6">
        <f t="shared" si="1"/>
        <v>14.5</v>
      </c>
      <c r="N16" s="2">
        <f t="shared" si="4"/>
        <v>81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0</v>
      </c>
      <c r="C17" s="39">
        <v>0</v>
      </c>
      <c r="D17" s="39">
        <v>0</v>
      </c>
      <c r="E17" s="39">
        <v>0</v>
      </c>
      <c r="F17" s="6">
        <f t="shared" si="0"/>
        <v>0</v>
      </c>
      <c r="G17" s="2">
        <f t="shared" si="3"/>
        <v>17.5</v>
      </c>
      <c r="H17" s="15" t="s">
        <v>15</v>
      </c>
      <c r="I17" s="39">
        <v>0</v>
      </c>
      <c r="J17" s="39">
        <v>1</v>
      </c>
      <c r="K17" s="39">
        <v>0</v>
      </c>
      <c r="L17" s="39">
        <v>4</v>
      </c>
      <c r="M17" s="6">
        <f t="shared" si="1"/>
        <v>11</v>
      </c>
      <c r="N17" s="2">
        <f t="shared" si="4"/>
        <v>67.5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0</v>
      </c>
      <c r="C18" s="39">
        <v>0</v>
      </c>
      <c r="D18" s="39">
        <v>0</v>
      </c>
      <c r="E18" s="39">
        <v>0</v>
      </c>
      <c r="F18" s="6">
        <f t="shared" si="0"/>
        <v>0</v>
      </c>
      <c r="G18" s="2">
        <f t="shared" si="3"/>
        <v>8.5</v>
      </c>
      <c r="H18" s="15" t="s">
        <v>18</v>
      </c>
      <c r="I18" s="39">
        <v>2</v>
      </c>
      <c r="J18" s="39">
        <v>2</v>
      </c>
      <c r="K18" s="39">
        <v>0</v>
      </c>
      <c r="L18" s="39">
        <v>3</v>
      </c>
      <c r="M18" s="6">
        <f t="shared" si="1"/>
        <v>10.5</v>
      </c>
      <c r="N18" s="2">
        <f t="shared" si="4"/>
        <v>59.5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</v>
      </c>
      <c r="C19" s="39">
        <v>2</v>
      </c>
      <c r="D19" s="39">
        <v>0</v>
      </c>
      <c r="E19" s="39">
        <v>0</v>
      </c>
      <c r="F19" s="6">
        <f t="shared" si="0"/>
        <v>2.5</v>
      </c>
      <c r="G19" s="2">
        <f t="shared" si="3"/>
        <v>6</v>
      </c>
      <c r="H19" s="15" t="s">
        <v>20</v>
      </c>
      <c r="I19" s="39">
        <v>0</v>
      </c>
      <c r="J19" s="39">
        <v>0</v>
      </c>
      <c r="K19" s="39">
        <v>0</v>
      </c>
      <c r="L19" s="39">
        <v>2</v>
      </c>
      <c r="M19" s="6">
        <f t="shared" si="1"/>
        <v>5</v>
      </c>
      <c r="N19" s="2">
        <f t="shared" si="4"/>
        <v>41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0</v>
      </c>
      <c r="C20" s="39">
        <v>2</v>
      </c>
      <c r="D20" s="39">
        <v>0</v>
      </c>
      <c r="E20" s="39">
        <v>0</v>
      </c>
      <c r="F20" s="6">
        <f t="shared" si="0"/>
        <v>2</v>
      </c>
      <c r="G20" s="2">
        <f t="shared" si="3"/>
        <v>4.5</v>
      </c>
      <c r="H20" s="15" t="s">
        <v>22</v>
      </c>
      <c r="I20" s="39">
        <v>0</v>
      </c>
      <c r="J20" s="39">
        <v>0</v>
      </c>
      <c r="K20" s="39">
        <v>0</v>
      </c>
      <c r="L20" s="39">
        <v>5</v>
      </c>
      <c r="M20" s="6">
        <f t="shared" si="1"/>
        <v>12.5</v>
      </c>
      <c r="N20" s="2">
        <f t="shared" si="4"/>
        <v>39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0</v>
      </c>
      <c r="C21" s="39">
        <v>1</v>
      </c>
      <c r="D21" s="39">
        <v>0</v>
      </c>
      <c r="E21" s="39">
        <v>0</v>
      </c>
      <c r="F21" s="6">
        <f t="shared" si="0"/>
        <v>1</v>
      </c>
      <c r="G21" s="2">
        <f t="shared" si="3"/>
        <v>5.5</v>
      </c>
      <c r="H21" s="15" t="s">
        <v>24</v>
      </c>
      <c r="I21" s="39">
        <v>0</v>
      </c>
      <c r="J21" s="39">
        <v>2</v>
      </c>
      <c r="K21" s="39">
        <v>1</v>
      </c>
      <c r="L21" s="39">
        <v>9</v>
      </c>
      <c r="M21" s="6">
        <f t="shared" si="1"/>
        <v>26.5</v>
      </c>
      <c r="N21" s="2">
        <f t="shared" si="4"/>
        <v>54.5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</v>
      </c>
      <c r="C22" s="39">
        <v>2</v>
      </c>
      <c r="D22" s="39">
        <v>0</v>
      </c>
      <c r="E22" s="39">
        <v>5</v>
      </c>
      <c r="F22" s="6">
        <f t="shared" si="0"/>
        <v>15</v>
      </c>
      <c r="G22" s="2">
        <f t="shared" si="3"/>
        <v>20.5</v>
      </c>
      <c r="H22" s="15" t="s">
        <v>25</v>
      </c>
      <c r="I22" s="39">
        <v>0</v>
      </c>
      <c r="J22" s="39">
        <v>3</v>
      </c>
      <c r="K22" s="39">
        <v>2</v>
      </c>
      <c r="L22" s="39">
        <v>6</v>
      </c>
      <c r="M22" s="6">
        <f t="shared" si="1"/>
        <v>22</v>
      </c>
      <c r="N22" s="2">
        <f t="shared" si="4"/>
        <v>66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0</v>
      </c>
      <c r="C23" s="39">
        <v>2</v>
      </c>
      <c r="D23" s="39">
        <v>0</v>
      </c>
      <c r="E23" s="39">
        <v>2</v>
      </c>
      <c r="F23" s="6">
        <f t="shared" si="0"/>
        <v>7</v>
      </c>
      <c r="G23" s="2">
        <f t="shared" si="3"/>
        <v>25</v>
      </c>
      <c r="H23" s="17" t="s">
        <v>26</v>
      </c>
      <c r="I23" s="40">
        <v>0</v>
      </c>
      <c r="J23" s="40">
        <v>0</v>
      </c>
      <c r="K23" s="40">
        <v>1</v>
      </c>
      <c r="L23" s="40">
        <v>7</v>
      </c>
      <c r="M23" s="7">
        <f t="shared" si="1"/>
        <v>19.5</v>
      </c>
      <c r="N23" s="3">
        <f t="shared" si="4"/>
        <v>80.5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2</v>
      </c>
      <c r="C24" s="39">
        <v>1</v>
      </c>
      <c r="D24" s="39">
        <v>0</v>
      </c>
      <c r="E24" s="39">
        <v>2</v>
      </c>
      <c r="F24" s="6">
        <f t="shared" si="0"/>
        <v>7</v>
      </c>
      <c r="G24" s="2">
        <f t="shared" si="3"/>
        <v>30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68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0</v>
      </c>
      <c r="C25" s="39">
        <v>3</v>
      </c>
      <c r="D25" s="39">
        <v>0</v>
      </c>
      <c r="E25" s="39">
        <v>4</v>
      </c>
      <c r="F25" s="6">
        <f t="shared" si="0"/>
        <v>13</v>
      </c>
      <c r="G25" s="2">
        <f t="shared" si="3"/>
        <v>42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41.5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0</v>
      </c>
      <c r="C26" s="39">
        <v>2</v>
      </c>
      <c r="D26" s="39">
        <v>0</v>
      </c>
      <c r="E26" s="39">
        <v>3</v>
      </c>
      <c r="F26" s="6">
        <f t="shared" si="0"/>
        <v>9.5</v>
      </c>
      <c r="G26" s="2">
        <f t="shared" si="3"/>
        <v>36.5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19.5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0</v>
      </c>
      <c r="C27" s="40">
        <v>0</v>
      </c>
      <c r="D27" s="40">
        <v>0</v>
      </c>
      <c r="E27" s="40">
        <v>2</v>
      </c>
      <c r="F27" s="7">
        <f t="shared" si="0"/>
        <v>5</v>
      </c>
      <c r="G27" s="3">
        <f t="shared" si="3"/>
        <v>34.5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27.5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14.5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0</v>
      </c>
      <c r="C30" s="39">
        <v>1</v>
      </c>
      <c r="D30" s="39">
        <v>0</v>
      </c>
      <c r="E30" s="39">
        <v>2</v>
      </c>
      <c r="F30" s="6">
        <f t="shared" si="0"/>
        <v>6</v>
      </c>
      <c r="G30" s="2">
        <f t="shared" si="3"/>
        <v>11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</v>
      </c>
      <c r="C31" s="40">
        <v>0</v>
      </c>
      <c r="D31" s="40">
        <v>0</v>
      </c>
      <c r="E31" s="40">
        <v>3</v>
      </c>
      <c r="F31" s="7">
        <f t="shared" si="0"/>
        <v>8</v>
      </c>
      <c r="G31" s="3">
        <f t="shared" si="3"/>
        <v>14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42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82.5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62</v>
      </c>
      <c r="D33" s="45"/>
      <c r="E33" s="45"/>
      <c r="F33" s="46" t="s">
        <v>137</v>
      </c>
      <c r="G33" s="47"/>
      <c r="H33" s="130"/>
      <c r="I33" s="131"/>
      <c r="J33" s="43" t="s">
        <v>62</v>
      </c>
      <c r="K33" s="45"/>
      <c r="L33" s="45"/>
      <c r="M33" s="46" t="s">
        <v>138</v>
      </c>
      <c r="N33" s="47"/>
      <c r="O33" s="130"/>
      <c r="P33" s="131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G17" sqref="G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116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134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44181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3</v>
      </c>
      <c r="J10" s="93">
        <v>4</v>
      </c>
      <c r="K10" s="93">
        <v>0</v>
      </c>
      <c r="L10" s="93">
        <v>8</v>
      </c>
      <c r="M10" s="107">
        <f t="shared" ref="M10:M31" si="1">I10*0.5+J10*1+K10*2+L10*2.5</f>
        <v>25.5</v>
      </c>
      <c r="N10" s="30">
        <f>F29+F30+F31+M10</f>
        <v>71.5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4</v>
      </c>
      <c r="J11" s="102">
        <v>3</v>
      </c>
      <c r="K11" s="102">
        <v>0</v>
      </c>
      <c r="L11" s="102">
        <v>6</v>
      </c>
      <c r="M11" s="6">
        <f t="shared" si="1"/>
        <v>20</v>
      </c>
      <c r="N11" s="103">
        <f>M11+M10+F31+F30</f>
        <v>91.5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</v>
      </c>
      <c r="J12" s="102">
        <v>13</v>
      </c>
      <c r="K12" s="102">
        <v>0</v>
      </c>
      <c r="L12" s="102">
        <v>14</v>
      </c>
      <c r="M12" s="6">
        <f t="shared" si="1"/>
        <v>48.5</v>
      </c>
      <c r="N12" s="103">
        <f>M12+M11+M10+F31</f>
        <v>122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8</v>
      </c>
      <c r="J13" s="39">
        <v>2</v>
      </c>
      <c r="K13" s="39">
        <v>0</v>
      </c>
      <c r="L13" s="39">
        <v>9</v>
      </c>
      <c r="M13" s="6">
        <f t="shared" si="1"/>
        <v>28.5</v>
      </c>
      <c r="N13" s="2">
        <f>M13+M12+M11+M10</f>
        <v>122.5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33</v>
      </c>
      <c r="C14" s="102">
        <v>30</v>
      </c>
      <c r="D14" s="102">
        <v>2</v>
      </c>
      <c r="E14" s="102">
        <v>8</v>
      </c>
      <c r="F14" s="108">
        <f t="shared" si="0"/>
        <v>70.5</v>
      </c>
      <c r="G14" s="103">
        <f t="shared" ref="G14:G31" si="3">F14+F13+F12+F11</f>
        <v>70.5</v>
      </c>
      <c r="H14" s="15" t="s">
        <v>7</v>
      </c>
      <c r="I14" s="39">
        <v>6</v>
      </c>
      <c r="J14" s="39">
        <v>5</v>
      </c>
      <c r="K14" s="39">
        <v>0</v>
      </c>
      <c r="L14" s="39">
        <v>7</v>
      </c>
      <c r="M14" s="6">
        <f t="shared" si="1"/>
        <v>25.5</v>
      </c>
      <c r="N14" s="2">
        <f t="shared" ref="N14:N31" si="4">M14+M13+M12+M11</f>
        <v>122.5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22</v>
      </c>
      <c r="C15" s="39">
        <v>31</v>
      </c>
      <c r="D15" s="39">
        <v>2</v>
      </c>
      <c r="E15" s="39">
        <v>9</v>
      </c>
      <c r="F15" s="6">
        <f t="shared" si="0"/>
        <v>68.5</v>
      </c>
      <c r="G15" s="2">
        <f t="shared" si="3"/>
        <v>139</v>
      </c>
      <c r="H15" s="15" t="s">
        <v>9</v>
      </c>
      <c r="I15" s="39">
        <v>4</v>
      </c>
      <c r="J15" s="39">
        <v>3</v>
      </c>
      <c r="K15" s="39">
        <v>0</v>
      </c>
      <c r="L15" s="39">
        <v>8</v>
      </c>
      <c r="M15" s="6">
        <f t="shared" si="1"/>
        <v>25</v>
      </c>
      <c r="N15" s="2">
        <f t="shared" si="4"/>
        <v>127.5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31</v>
      </c>
      <c r="C16" s="39">
        <v>30</v>
      </c>
      <c r="D16" s="39">
        <v>2</v>
      </c>
      <c r="E16" s="39">
        <v>9</v>
      </c>
      <c r="F16" s="6">
        <f t="shared" si="0"/>
        <v>72</v>
      </c>
      <c r="G16" s="2">
        <f t="shared" si="3"/>
        <v>211</v>
      </c>
      <c r="H16" s="15" t="s">
        <v>12</v>
      </c>
      <c r="I16" s="39">
        <v>5</v>
      </c>
      <c r="J16" s="39">
        <v>5</v>
      </c>
      <c r="K16" s="39">
        <v>0</v>
      </c>
      <c r="L16" s="39">
        <v>5</v>
      </c>
      <c r="M16" s="6">
        <f t="shared" si="1"/>
        <v>20</v>
      </c>
      <c r="N16" s="2">
        <f t="shared" si="4"/>
        <v>99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19</v>
      </c>
      <c r="C17" s="39">
        <v>20</v>
      </c>
      <c r="D17" s="39">
        <v>4</v>
      </c>
      <c r="E17" s="39">
        <v>8</v>
      </c>
      <c r="F17" s="6">
        <f t="shared" si="0"/>
        <v>57.5</v>
      </c>
      <c r="G17" s="2">
        <f t="shared" si="3"/>
        <v>268.5</v>
      </c>
      <c r="H17" s="15" t="s">
        <v>15</v>
      </c>
      <c r="I17" s="39">
        <v>2</v>
      </c>
      <c r="J17" s="39">
        <v>4</v>
      </c>
      <c r="K17" s="39">
        <v>0</v>
      </c>
      <c r="L17" s="39">
        <v>6</v>
      </c>
      <c r="M17" s="6">
        <f t="shared" si="1"/>
        <v>20</v>
      </c>
      <c r="N17" s="2">
        <f t="shared" si="4"/>
        <v>90.5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19</v>
      </c>
      <c r="C18" s="39">
        <v>17</v>
      </c>
      <c r="D18" s="39">
        <v>0</v>
      </c>
      <c r="E18" s="39">
        <v>8</v>
      </c>
      <c r="F18" s="6">
        <f t="shared" si="0"/>
        <v>46.5</v>
      </c>
      <c r="G18" s="2">
        <f t="shared" si="3"/>
        <v>244.5</v>
      </c>
      <c r="H18" s="15" t="s">
        <v>18</v>
      </c>
      <c r="I18" s="39">
        <v>6</v>
      </c>
      <c r="J18" s="39">
        <v>5</v>
      </c>
      <c r="K18" s="39">
        <v>2</v>
      </c>
      <c r="L18" s="39">
        <v>6</v>
      </c>
      <c r="M18" s="6">
        <f t="shared" si="1"/>
        <v>27</v>
      </c>
      <c r="N18" s="2">
        <f t="shared" si="4"/>
        <v>92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11</v>
      </c>
      <c r="C19" s="39">
        <v>15</v>
      </c>
      <c r="D19" s="39">
        <v>0</v>
      </c>
      <c r="E19" s="39">
        <v>5</v>
      </c>
      <c r="F19" s="6">
        <f t="shared" si="0"/>
        <v>33</v>
      </c>
      <c r="G19" s="2">
        <f t="shared" si="3"/>
        <v>209</v>
      </c>
      <c r="H19" s="15" t="s">
        <v>20</v>
      </c>
      <c r="I19" s="39">
        <v>7</v>
      </c>
      <c r="J19" s="39">
        <v>7</v>
      </c>
      <c r="K19" s="39">
        <v>2</v>
      </c>
      <c r="L19" s="39">
        <v>11</v>
      </c>
      <c r="M19" s="6">
        <f t="shared" si="1"/>
        <v>42</v>
      </c>
      <c r="N19" s="2">
        <f t="shared" si="4"/>
        <v>109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9</v>
      </c>
      <c r="C20" s="39">
        <v>12</v>
      </c>
      <c r="D20" s="39">
        <v>0</v>
      </c>
      <c r="E20" s="39">
        <v>8</v>
      </c>
      <c r="F20" s="6">
        <f t="shared" si="0"/>
        <v>36.5</v>
      </c>
      <c r="G20" s="2">
        <f t="shared" si="3"/>
        <v>173.5</v>
      </c>
      <c r="H20" s="15" t="s">
        <v>22</v>
      </c>
      <c r="I20" s="39">
        <v>5</v>
      </c>
      <c r="J20" s="39">
        <v>3</v>
      </c>
      <c r="K20" s="39">
        <v>0</v>
      </c>
      <c r="L20" s="39">
        <v>9</v>
      </c>
      <c r="M20" s="6">
        <f t="shared" si="1"/>
        <v>28</v>
      </c>
      <c r="N20" s="2">
        <f t="shared" si="4"/>
        <v>117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6</v>
      </c>
      <c r="C21" s="39">
        <v>18</v>
      </c>
      <c r="D21" s="39">
        <v>0</v>
      </c>
      <c r="E21" s="39">
        <v>14</v>
      </c>
      <c r="F21" s="6">
        <f t="shared" si="0"/>
        <v>56</v>
      </c>
      <c r="G21" s="2">
        <f t="shared" si="3"/>
        <v>172</v>
      </c>
      <c r="H21" s="15" t="s">
        <v>24</v>
      </c>
      <c r="I21" s="39">
        <v>12</v>
      </c>
      <c r="J21" s="39">
        <v>3</v>
      </c>
      <c r="K21" s="39">
        <v>0</v>
      </c>
      <c r="L21" s="39">
        <v>6</v>
      </c>
      <c r="M21" s="6">
        <f t="shared" si="1"/>
        <v>24</v>
      </c>
      <c r="N21" s="2">
        <f t="shared" si="4"/>
        <v>121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9</v>
      </c>
      <c r="C22" s="39">
        <v>8</v>
      </c>
      <c r="D22" s="39">
        <v>0</v>
      </c>
      <c r="E22" s="39">
        <v>9</v>
      </c>
      <c r="F22" s="6">
        <f t="shared" si="0"/>
        <v>35</v>
      </c>
      <c r="G22" s="2">
        <f t="shared" si="3"/>
        <v>160.5</v>
      </c>
      <c r="H22" s="15" t="s">
        <v>25</v>
      </c>
      <c r="I22" s="39">
        <v>5</v>
      </c>
      <c r="J22" s="39">
        <v>5</v>
      </c>
      <c r="K22" s="39">
        <v>0</v>
      </c>
      <c r="L22" s="39">
        <v>9</v>
      </c>
      <c r="M22" s="6">
        <f t="shared" si="1"/>
        <v>30</v>
      </c>
      <c r="N22" s="2">
        <f t="shared" si="4"/>
        <v>124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6</v>
      </c>
      <c r="C23" s="39">
        <v>7</v>
      </c>
      <c r="D23" s="39">
        <v>0</v>
      </c>
      <c r="E23" s="39">
        <v>11</v>
      </c>
      <c r="F23" s="6">
        <f t="shared" si="0"/>
        <v>37.5</v>
      </c>
      <c r="G23" s="2">
        <f t="shared" si="3"/>
        <v>165</v>
      </c>
      <c r="H23" s="17" t="s">
        <v>26</v>
      </c>
      <c r="I23" s="40">
        <v>5</v>
      </c>
      <c r="J23" s="40">
        <v>2</v>
      </c>
      <c r="K23" s="40">
        <v>0</v>
      </c>
      <c r="L23" s="40">
        <v>15</v>
      </c>
      <c r="M23" s="7">
        <f t="shared" si="1"/>
        <v>42</v>
      </c>
      <c r="N23" s="3">
        <f t="shared" si="4"/>
        <v>124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3</v>
      </c>
      <c r="C24" s="39">
        <v>2</v>
      </c>
      <c r="D24" s="39">
        <v>0</v>
      </c>
      <c r="E24" s="39">
        <v>10</v>
      </c>
      <c r="F24" s="6">
        <f t="shared" si="0"/>
        <v>28.5</v>
      </c>
      <c r="G24" s="2">
        <f t="shared" si="3"/>
        <v>157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96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7</v>
      </c>
      <c r="C25" s="39">
        <v>4</v>
      </c>
      <c r="D25" s="39">
        <v>1</v>
      </c>
      <c r="E25" s="39">
        <v>8</v>
      </c>
      <c r="F25" s="6">
        <f t="shared" si="0"/>
        <v>29.5</v>
      </c>
      <c r="G25" s="2">
        <f t="shared" si="3"/>
        <v>130.5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72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9</v>
      </c>
      <c r="C26" s="39">
        <v>3</v>
      </c>
      <c r="D26" s="39">
        <v>1</v>
      </c>
      <c r="E26" s="39">
        <v>7</v>
      </c>
      <c r="F26" s="6">
        <f t="shared" si="0"/>
        <v>27</v>
      </c>
      <c r="G26" s="2">
        <f t="shared" si="3"/>
        <v>122.5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42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6</v>
      </c>
      <c r="C27" s="40">
        <v>5</v>
      </c>
      <c r="D27" s="40">
        <v>0</v>
      </c>
      <c r="E27" s="40">
        <v>7</v>
      </c>
      <c r="F27" s="7">
        <f t="shared" si="0"/>
        <v>25.5</v>
      </c>
      <c r="G27" s="3">
        <f t="shared" si="3"/>
        <v>110.5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82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52.5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0</v>
      </c>
      <c r="C30" s="39">
        <v>1</v>
      </c>
      <c r="D30" s="39">
        <v>1</v>
      </c>
      <c r="E30" s="39">
        <v>6</v>
      </c>
      <c r="F30" s="6">
        <f t="shared" si="0"/>
        <v>18</v>
      </c>
      <c r="G30" s="2">
        <f t="shared" si="3"/>
        <v>43.5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5</v>
      </c>
      <c r="C31" s="40">
        <v>3</v>
      </c>
      <c r="D31" s="40">
        <v>0</v>
      </c>
      <c r="E31" s="40">
        <v>9</v>
      </c>
      <c r="F31" s="7">
        <f t="shared" si="0"/>
        <v>28</v>
      </c>
      <c r="G31" s="3">
        <f t="shared" si="3"/>
        <v>46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268.5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127.5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62</v>
      </c>
      <c r="D33" s="45"/>
      <c r="E33" s="45"/>
      <c r="F33" s="46" t="s">
        <v>133</v>
      </c>
      <c r="G33" s="47"/>
      <c r="H33" s="130"/>
      <c r="I33" s="131"/>
      <c r="J33" s="43" t="s">
        <v>62</v>
      </c>
      <c r="K33" s="45"/>
      <c r="L33" s="45"/>
      <c r="M33" s="46" t="s">
        <v>138</v>
      </c>
      <c r="N33" s="47"/>
      <c r="O33" s="130"/>
      <c r="P33" s="131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7" zoomScaleNormal="100" workbookViewId="0">
      <selection activeCell="Y27" sqref="Y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117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131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44181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0</v>
      </c>
      <c r="J10" s="93">
        <v>5</v>
      </c>
      <c r="K10" s="93">
        <v>1</v>
      </c>
      <c r="L10" s="93">
        <v>1</v>
      </c>
      <c r="M10" s="107">
        <f t="shared" ref="M10:M31" si="1">I10*0.5+J10*1+K10*2+L10*2.5</f>
        <v>9.5</v>
      </c>
      <c r="N10" s="30">
        <f>F29+F30+F31+M10</f>
        <v>29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5</v>
      </c>
      <c r="K11" s="102">
        <v>0</v>
      </c>
      <c r="L11" s="102">
        <v>1</v>
      </c>
      <c r="M11" s="6">
        <f t="shared" si="1"/>
        <v>7.5</v>
      </c>
      <c r="N11" s="103">
        <f>M11+M10+F31+F30</f>
        <v>36.5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0</v>
      </c>
      <c r="J12" s="102">
        <v>4</v>
      </c>
      <c r="K12" s="102">
        <v>0</v>
      </c>
      <c r="L12" s="102">
        <v>3</v>
      </c>
      <c r="M12" s="6">
        <f t="shared" si="1"/>
        <v>11.5</v>
      </c>
      <c r="N12" s="103">
        <f>M12+M11+M10+F31</f>
        <v>35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0</v>
      </c>
      <c r="J13" s="39">
        <v>3</v>
      </c>
      <c r="K13" s="39">
        <v>0</v>
      </c>
      <c r="L13" s="39">
        <v>5</v>
      </c>
      <c r="M13" s="6">
        <f t="shared" si="1"/>
        <v>15.5</v>
      </c>
      <c r="N13" s="2">
        <f>M13+M12+M11+M10</f>
        <v>44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0</v>
      </c>
      <c r="C14" s="102">
        <v>3</v>
      </c>
      <c r="D14" s="102">
        <v>3</v>
      </c>
      <c r="E14" s="102">
        <v>1</v>
      </c>
      <c r="F14" s="108">
        <f t="shared" si="0"/>
        <v>11.5</v>
      </c>
      <c r="G14" s="103">
        <f t="shared" ref="G14:G31" si="3">F14+F13+F12+F11</f>
        <v>11.5</v>
      </c>
      <c r="H14" s="15" t="s">
        <v>7</v>
      </c>
      <c r="I14" s="39">
        <v>0</v>
      </c>
      <c r="J14" s="39">
        <v>4</v>
      </c>
      <c r="K14" s="39">
        <v>0</v>
      </c>
      <c r="L14" s="39">
        <v>8</v>
      </c>
      <c r="M14" s="6">
        <f t="shared" si="1"/>
        <v>24</v>
      </c>
      <c r="N14" s="2">
        <f t="shared" ref="N14:N31" si="4">M14+M13+M12+M11</f>
        <v>58.5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0</v>
      </c>
      <c r="C15" s="39">
        <v>2</v>
      </c>
      <c r="D15" s="39">
        <v>4</v>
      </c>
      <c r="E15" s="39">
        <v>0</v>
      </c>
      <c r="F15" s="6">
        <f t="shared" si="0"/>
        <v>10</v>
      </c>
      <c r="G15" s="2">
        <f t="shared" si="3"/>
        <v>21.5</v>
      </c>
      <c r="H15" s="15" t="s">
        <v>9</v>
      </c>
      <c r="I15" s="39">
        <v>0</v>
      </c>
      <c r="J15" s="39">
        <v>3</v>
      </c>
      <c r="K15" s="39">
        <v>0</v>
      </c>
      <c r="L15" s="39">
        <v>1</v>
      </c>
      <c r="M15" s="6">
        <f t="shared" si="1"/>
        <v>5.5</v>
      </c>
      <c r="N15" s="2">
        <f t="shared" si="4"/>
        <v>56.5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0</v>
      </c>
      <c r="C16" s="39">
        <v>2</v>
      </c>
      <c r="D16" s="39">
        <v>0</v>
      </c>
      <c r="E16" s="39">
        <v>2</v>
      </c>
      <c r="F16" s="6">
        <f t="shared" si="0"/>
        <v>7</v>
      </c>
      <c r="G16" s="2">
        <f t="shared" si="3"/>
        <v>28.5</v>
      </c>
      <c r="H16" s="15" t="s">
        <v>12</v>
      </c>
      <c r="I16" s="39">
        <v>0</v>
      </c>
      <c r="J16" s="39">
        <v>2</v>
      </c>
      <c r="K16" s="39">
        <v>0</v>
      </c>
      <c r="L16" s="39">
        <v>2</v>
      </c>
      <c r="M16" s="6">
        <f t="shared" si="1"/>
        <v>7</v>
      </c>
      <c r="N16" s="2">
        <f t="shared" si="4"/>
        <v>52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0</v>
      </c>
      <c r="C17" s="39">
        <v>0</v>
      </c>
      <c r="D17" s="39">
        <v>4</v>
      </c>
      <c r="E17" s="39">
        <v>2</v>
      </c>
      <c r="F17" s="6">
        <f t="shared" si="0"/>
        <v>13</v>
      </c>
      <c r="G17" s="2">
        <f t="shared" si="3"/>
        <v>41.5</v>
      </c>
      <c r="H17" s="15" t="s">
        <v>15</v>
      </c>
      <c r="I17" s="39">
        <v>0</v>
      </c>
      <c r="J17" s="39">
        <v>4</v>
      </c>
      <c r="K17" s="39">
        <v>0</v>
      </c>
      <c r="L17" s="39">
        <v>1</v>
      </c>
      <c r="M17" s="6">
        <f t="shared" si="1"/>
        <v>6.5</v>
      </c>
      <c r="N17" s="2">
        <f t="shared" si="4"/>
        <v>43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0</v>
      </c>
      <c r="C18" s="39">
        <v>1</v>
      </c>
      <c r="D18" s="39">
        <v>2</v>
      </c>
      <c r="E18" s="39">
        <v>3</v>
      </c>
      <c r="F18" s="6">
        <f t="shared" si="0"/>
        <v>12.5</v>
      </c>
      <c r="G18" s="2">
        <f t="shared" si="3"/>
        <v>42.5</v>
      </c>
      <c r="H18" s="15" t="s">
        <v>18</v>
      </c>
      <c r="I18" s="39">
        <v>0</v>
      </c>
      <c r="J18" s="39">
        <v>3</v>
      </c>
      <c r="K18" s="39">
        <v>0</v>
      </c>
      <c r="L18" s="39">
        <v>1</v>
      </c>
      <c r="M18" s="6">
        <f t="shared" si="1"/>
        <v>5.5</v>
      </c>
      <c r="N18" s="2">
        <f t="shared" si="4"/>
        <v>24.5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0</v>
      </c>
      <c r="C19" s="39">
        <v>2</v>
      </c>
      <c r="D19" s="39">
        <v>1</v>
      </c>
      <c r="E19" s="39">
        <v>1</v>
      </c>
      <c r="F19" s="6">
        <f t="shared" si="0"/>
        <v>6.5</v>
      </c>
      <c r="G19" s="2">
        <f t="shared" si="3"/>
        <v>39</v>
      </c>
      <c r="H19" s="15" t="s">
        <v>20</v>
      </c>
      <c r="I19" s="39">
        <v>0</v>
      </c>
      <c r="J19" s="39">
        <v>4</v>
      </c>
      <c r="K19" s="39">
        <v>0</v>
      </c>
      <c r="L19" s="39">
        <v>1</v>
      </c>
      <c r="M19" s="6">
        <f t="shared" si="1"/>
        <v>6.5</v>
      </c>
      <c r="N19" s="2">
        <f t="shared" si="4"/>
        <v>25.5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0</v>
      </c>
      <c r="C20" s="39">
        <v>0</v>
      </c>
      <c r="D20" s="39">
        <v>0</v>
      </c>
      <c r="E20" s="39">
        <v>3</v>
      </c>
      <c r="F20" s="6">
        <f t="shared" si="0"/>
        <v>7.5</v>
      </c>
      <c r="G20" s="2">
        <f t="shared" si="3"/>
        <v>39.5</v>
      </c>
      <c r="H20" s="15" t="s">
        <v>22</v>
      </c>
      <c r="I20" s="39">
        <v>0</v>
      </c>
      <c r="J20" s="39">
        <v>7</v>
      </c>
      <c r="K20" s="39">
        <v>0</v>
      </c>
      <c r="L20" s="39">
        <v>3</v>
      </c>
      <c r="M20" s="6">
        <f t="shared" si="1"/>
        <v>14.5</v>
      </c>
      <c r="N20" s="2">
        <f t="shared" si="4"/>
        <v>33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</v>
      </c>
      <c r="C21" s="39">
        <v>2</v>
      </c>
      <c r="D21" s="39">
        <v>0</v>
      </c>
      <c r="E21" s="39">
        <v>1</v>
      </c>
      <c r="F21" s="6">
        <f t="shared" si="0"/>
        <v>5</v>
      </c>
      <c r="G21" s="2">
        <f t="shared" si="3"/>
        <v>31.5</v>
      </c>
      <c r="H21" s="15" t="s">
        <v>24</v>
      </c>
      <c r="I21" s="39">
        <v>1</v>
      </c>
      <c r="J21" s="39">
        <v>6</v>
      </c>
      <c r="K21" s="39">
        <v>0</v>
      </c>
      <c r="L21" s="39">
        <v>2</v>
      </c>
      <c r="M21" s="6">
        <f t="shared" si="1"/>
        <v>11.5</v>
      </c>
      <c r="N21" s="2">
        <f t="shared" si="4"/>
        <v>38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0</v>
      </c>
      <c r="C22" s="39">
        <v>2</v>
      </c>
      <c r="D22" s="39">
        <v>0</v>
      </c>
      <c r="E22" s="39">
        <v>1</v>
      </c>
      <c r="F22" s="6">
        <f t="shared" si="0"/>
        <v>4.5</v>
      </c>
      <c r="G22" s="2">
        <f t="shared" si="3"/>
        <v>23.5</v>
      </c>
      <c r="H22" s="15" t="s">
        <v>25</v>
      </c>
      <c r="I22" s="39">
        <v>1</v>
      </c>
      <c r="J22" s="39">
        <v>0</v>
      </c>
      <c r="K22" s="39">
        <v>0</v>
      </c>
      <c r="L22" s="39">
        <v>5</v>
      </c>
      <c r="M22" s="6">
        <f t="shared" si="1"/>
        <v>13</v>
      </c>
      <c r="N22" s="2">
        <f t="shared" si="4"/>
        <v>45.5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0</v>
      </c>
      <c r="C23" s="39">
        <v>4</v>
      </c>
      <c r="D23" s="39">
        <v>0</v>
      </c>
      <c r="E23" s="39">
        <v>2</v>
      </c>
      <c r="F23" s="6">
        <f t="shared" si="0"/>
        <v>9</v>
      </c>
      <c r="G23" s="2">
        <f t="shared" si="3"/>
        <v>26</v>
      </c>
      <c r="H23" s="17" t="s">
        <v>26</v>
      </c>
      <c r="I23" s="40">
        <v>0</v>
      </c>
      <c r="J23" s="40">
        <v>2</v>
      </c>
      <c r="K23" s="40">
        <v>0</v>
      </c>
      <c r="L23" s="40">
        <v>2</v>
      </c>
      <c r="M23" s="7">
        <f t="shared" si="1"/>
        <v>7</v>
      </c>
      <c r="N23" s="3">
        <f t="shared" si="4"/>
        <v>46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0</v>
      </c>
      <c r="C24" s="39">
        <v>5</v>
      </c>
      <c r="D24" s="39">
        <v>1</v>
      </c>
      <c r="E24" s="39">
        <v>5</v>
      </c>
      <c r="F24" s="6">
        <f t="shared" si="0"/>
        <v>19.5</v>
      </c>
      <c r="G24" s="2">
        <f t="shared" si="3"/>
        <v>38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31.5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0</v>
      </c>
      <c r="C25" s="39">
        <v>3</v>
      </c>
      <c r="D25" s="39">
        <v>1</v>
      </c>
      <c r="E25" s="39">
        <v>3</v>
      </c>
      <c r="F25" s="6">
        <f t="shared" si="0"/>
        <v>12.5</v>
      </c>
      <c r="G25" s="2">
        <f t="shared" si="3"/>
        <v>45.5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20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2</v>
      </c>
      <c r="C26" s="39">
        <v>4</v>
      </c>
      <c r="D26" s="39">
        <v>0</v>
      </c>
      <c r="E26" s="39">
        <v>3</v>
      </c>
      <c r="F26" s="6">
        <f t="shared" si="0"/>
        <v>12.5</v>
      </c>
      <c r="G26" s="2">
        <f t="shared" si="3"/>
        <v>53.5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7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0</v>
      </c>
      <c r="C27" s="40">
        <v>5</v>
      </c>
      <c r="D27" s="40">
        <v>0</v>
      </c>
      <c r="E27" s="40">
        <v>2</v>
      </c>
      <c r="F27" s="7">
        <f t="shared" si="0"/>
        <v>10</v>
      </c>
      <c r="G27" s="3">
        <f t="shared" si="3"/>
        <v>54.5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35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104</v>
      </c>
      <c r="B29" s="40"/>
      <c r="C29" s="40"/>
      <c r="D29" s="40"/>
      <c r="E29" s="40"/>
      <c r="F29" s="7">
        <f t="shared" si="0"/>
        <v>0</v>
      </c>
      <c r="G29" s="3">
        <f t="shared" si="3"/>
        <v>22.5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0</v>
      </c>
      <c r="C30" s="102">
        <v>8</v>
      </c>
      <c r="D30" s="102">
        <v>0</v>
      </c>
      <c r="E30" s="102">
        <v>2</v>
      </c>
      <c r="F30" s="108">
        <f t="shared" si="0"/>
        <v>13</v>
      </c>
      <c r="G30" s="103">
        <f t="shared" si="3"/>
        <v>23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0</v>
      </c>
      <c r="C31" s="40">
        <v>4</v>
      </c>
      <c r="D31" s="40">
        <v>0</v>
      </c>
      <c r="E31" s="40">
        <v>1</v>
      </c>
      <c r="F31" s="7">
        <f t="shared" si="0"/>
        <v>6.5</v>
      </c>
      <c r="G31" s="3">
        <f t="shared" si="3"/>
        <v>19.5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54.5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58.5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62</v>
      </c>
      <c r="D33" s="45"/>
      <c r="E33" s="45"/>
      <c r="F33" s="46" t="s">
        <v>132</v>
      </c>
      <c r="G33" s="47"/>
      <c r="H33" s="130"/>
      <c r="I33" s="131"/>
      <c r="J33" s="43" t="s">
        <v>62</v>
      </c>
      <c r="K33" s="45"/>
      <c r="L33" s="45"/>
      <c r="M33" s="46" t="s">
        <v>139</v>
      </c>
      <c r="N33" s="47"/>
      <c r="O33" s="130"/>
      <c r="P33" s="131"/>
      <c r="Q33" s="43" t="s">
        <v>62</v>
      </c>
      <c r="R33" s="45"/>
      <c r="S33" s="45"/>
      <c r="T33" s="46" t="s">
        <v>129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W34" sqref="W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63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/>
      <c r="E6" s="119"/>
      <c r="F6" s="119"/>
      <c r="G6" s="119"/>
      <c r="H6" s="119"/>
      <c r="I6" s="112" t="s">
        <v>59</v>
      </c>
      <c r="J6" s="112"/>
      <c r="K6" s="112"/>
      <c r="L6" s="124">
        <v>1</v>
      </c>
      <c r="M6" s="124"/>
      <c r="N6" s="124"/>
      <c r="O6" s="36"/>
      <c r="P6" s="112" t="s">
        <v>58</v>
      </c>
      <c r="Q6" s="112"/>
      <c r="R6" s="112"/>
      <c r="S6" s="117">
        <f>'G-1'!S6:U6</f>
        <v>44181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118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35</v>
      </c>
      <c r="J10" s="93">
        <f>'G-1'!J10+'G-2'!J10+'G-3'!J10+'G-4'!J10</f>
        <v>34</v>
      </c>
      <c r="K10" s="93">
        <f>'G-1'!K10+'G-2'!K10+'G-3'!K10+'G-4'!K10</f>
        <v>10</v>
      </c>
      <c r="L10" s="93">
        <f>'G-1'!L10+'G-2'!L10+'G-3'!L10+'G-4'!L10</f>
        <v>39</v>
      </c>
      <c r="M10" s="107">
        <f t="shared" ref="M10:M31" si="1">I10*0.5+J10*1+K10*2+L10*2.5</f>
        <v>169</v>
      </c>
      <c r="N10" s="30">
        <f>F29+F30+F31+M10</f>
        <v>487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19</v>
      </c>
      <c r="J11" s="39">
        <f>'G-1'!J11+'G-2'!J11+'G-3'!J11+'G-4'!J11</f>
        <v>30</v>
      </c>
      <c r="K11" s="39">
        <f>'G-1'!K11+'G-2'!K11+'G-3'!K11+'G-4'!K11</f>
        <v>6</v>
      </c>
      <c r="L11" s="39">
        <f>'G-1'!L11+'G-2'!L11+'G-3'!L11+'G-4'!L11</f>
        <v>32</v>
      </c>
      <c r="M11" s="6">
        <f t="shared" si="1"/>
        <v>131.5</v>
      </c>
      <c r="N11" s="103">
        <f>M11+M10+F31+F30</f>
        <v>618.5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18</v>
      </c>
      <c r="J12" s="39">
        <f>'G-1'!J12+'G-2'!J12+'G-3'!J12+'G-4'!J12</f>
        <v>40</v>
      </c>
      <c r="K12" s="39">
        <f>'G-1'!K12+'G-2'!K12+'G-3'!K12+'G-4'!K12</f>
        <v>5</v>
      </c>
      <c r="L12" s="39">
        <f>'G-1'!L12+'G-2'!L12+'G-3'!L12+'G-4'!L12</f>
        <v>45</v>
      </c>
      <c r="M12" s="6">
        <f t="shared" si="1"/>
        <v>171.5</v>
      </c>
      <c r="N12" s="103">
        <f>M12+M11+M10+F31</f>
        <v>637.5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100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28</v>
      </c>
      <c r="J13" s="39">
        <f>'G-1'!J13+'G-2'!J13+'G-3'!J13+'G-4'!J13</f>
        <v>36</v>
      </c>
      <c r="K13" s="39">
        <f>'G-1'!K13+'G-2'!K13+'G-3'!K13+'G-4'!K13</f>
        <v>7</v>
      </c>
      <c r="L13" s="39">
        <f>'G-1'!L13+'G-2'!L13+'G-3'!L13+'G-4'!L13</f>
        <v>45</v>
      </c>
      <c r="M13" s="6">
        <f t="shared" si="1"/>
        <v>176.5</v>
      </c>
      <c r="N13" s="2">
        <f>M13+M12+M11+M10</f>
        <v>648.5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101</v>
      </c>
      <c r="B14" s="39">
        <f>'G-1'!B14+'G-2'!B14+'G-3'!B14+'G-4'!B14</f>
        <v>51</v>
      </c>
      <c r="C14" s="39">
        <f>'G-1'!C14+'G-2'!C14+'G-3'!C14+'G-4'!C14</f>
        <v>50</v>
      </c>
      <c r="D14" s="39">
        <f>'G-1'!D14+'G-2'!D14+'G-3'!D14+'G-4'!D14</f>
        <v>26</v>
      </c>
      <c r="E14" s="39">
        <f>'G-1'!E14+'G-2'!E14+'G-3'!E14+'G-4'!E14</f>
        <v>23</v>
      </c>
      <c r="F14" s="6">
        <f t="shared" si="0"/>
        <v>185</v>
      </c>
      <c r="G14" s="2">
        <f t="shared" ref="G14:G31" si="3">F14+F13+F12+F11</f>
        <v>185</v>
      </c>
      <c r="H14" s="15" t="s">
        <v>7</v>
      </c>
      <c r="I14" s="39">
        <f>'G-1'!I14+'G-2'!I14+'G-3'!I14+'G-4'!I14</f>
        <v>31</v>
      </c>
      <c r="J14" s="39">
        <f>'G-1'!J14+'G-2'!J14+'G-3'!J14+'G-4'!J14</f>
        <v>45</v>
      </c>
      <c r="K14" s="39">
        <f>'G-1'!K14+'G-2'!K14+'G-3'!K14+'G-4'!K14</f>
        <v>9</v>
      </c>
      <c r="L14" s="39">
        <f>'G-1'!L14+'G-2'!L14+'G-3'!L14+'G-4'!L14</f>
        <v>48</v>
      </c>
      <c r="M14" s="6">
        <f t="shared" si="1"/>
        <v>198.5</v>
      </c>
      <c r="N14" s="2">
        <f t="shared" ref="N14:N31" si="4">M14+M13+M12+M11</f>
        <v>678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f>'G-1'!B15+'G-2'!B15+'G-3'!B15+'G-4'!B15</f>
        <v>43</v>
      </c>
      <c r="C15" s="39">
        <f>'G-1'!C15+'G-2'!C15+'G-3'!C15+'G-4'!C15</f>
        <v>53</v>
      </c>
      <c r="D15" s="39">
        <f>'G-1'!D15+'G-2'!D15+'G-3'!D15+'G-4'!D15</f>
        <v>22</v>
      </c>
      <c r="E15" s="39">
        <f>'G-1'!E15+'G-2'!E15+'G-3'!E15+'G-4'!E15</f>
        <v>25</v>
      </c>
      <c r="F15" s="6">
        <f t="shared" si="0"/>
        <v>181</v>
      </c>
      <c r="G15" s="2">
        <f t="shared" si="3"/>
        <v>366</v>
      </c>
      <c r="H15" s="15" t="s">
        <v>9</v>
      </c>
      <c r="I15" s="39">
        <f>'G-1'!I15+'G-2'!I15+'G-3'!I15+'G-4'!I15</f>
        <v>24</v>
      </c>
      <c r="J15" s="39">
        <f>'G-1'!J15+'G-2'!J15+'G-3'!J15+'G-4'!J15</f>
        <v>38</v>
      </c>
      <c r="K15" s="39">
        <f>'G-1'!K15+'G-2'!K15+'G-3'!K15+'G-4'!K15</f>
        <v>7</v>
      </c>
      <c r="L15" s="39">
        <f>'G-1'!L15+'G-2'!L15+'G-3'!L15+'G-4'!L15</f>
        <v>38</v>
      </c>
      <c r="M15" s="6">
        <f t="shared" si="1"/>
        <v>159</v>
      </c>
      <c r="N15" s="2">
        <f t="shared" si="4"/>
        <v>705.5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52</v>
      </c>
      <c r="C16" s="39">
        <f>'G-1'!C16+'G-2'!C16+'G-3'!C16+'G-4'!C16</f>
        <v>50</v>
      </c>
      <c r="D16" s="39">
        <f>'G-1'!D16+'G-2'!D16+'G-3'!D16+'G-4'!D16</f>
        <v>22</v>
      </c>
      <c r="E16" s="39">
        <f>'G-1'!E16+'G-2'!E16+'G-3'!E16+'G-4'!E16</f>
        <v>31</v>
      </c>
      <c r="F16" s="6">
        <f t="shared" si="0"/>
        <v>197.5</v>
      </c>
      <c r="G16" s="2">
        <f t="shared" si="3"/>
        <v>563.5</v>
      </c>
      <c r="H16" s="15" t="s">
        <v>12</v>
      </c>
      <c r="I16" s="39">
        <f>'G-1'!I16+'G-2'!I16+'G-3'!I16+'G-4'!I16</f>
        <v>20</v>
      </c>
      <c r="J16" s="39">
        <f>'G-1'!J16+'G-2'!J16+'G-3'!J16+'G-4'!J16</f>
        <v>31</v>
      </c>
      <c r="K16" s="39">
        <f>'G-1'!K16+'G-2'!K16+'G-3'!K16+'G-4'!K16</f>
        <v>5</v>
      </c>
      <c r="L16" s="39">
        <f>'G-1'!L16+'G-2'!L16+'G-3'!L16+'G-4'!L16</f>
        <v>32</v>
      </c>
      <c r="M16" s="6">
        <f t="shared" si="1"/>
        <v>131</v>
      </c>
      <c r="N16" s="2">
        <f t="shared" si="4"/>
        <v>665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37</v>
      </c>
      <c r="C17" s="39">
        <f>'G-1'!C17+'G-2'!C17+'G-3'!C17+'G-4'!C17</f>
        <v>49</v>
      </c>
      <c r="D17" s="39">
        <f>'G-1'!D17+'G-2'!D17+'G-3'!D17+'G-4'!D17</f>
        <v>17</v>
      </c>
      <c r="E17" s="39">
        <f>'G-1'!E17+'G-2'!E17+'G-3'!E17+'G-4'!E17</f>
        <v>28</v>
      </c>
      <c r="F17" s="6">
        <f t="shared" si="0"/>
        <v>171.5</v>
      </c>
      <c r="G17" s="2">
        <f t="shared" si="3"/>
        <v>735</v>
      </c>
      <c r="H17" s="15" t="s">
        <v>15</v>
      </c>
      <c r="I17" s="39">
        <f>'G-1'!I17+'G-2'!I17+'G-3'!I17+'G-4'!I17</f>
        <v>16</v>
      </c>
      <c r="J17" s="39">
        <f>'G-1'!J17+'G-2'!J17+'G-3'!J17+'G-4'!J17</f>
        <v>36</v>
      </c>
      <c r="K17" s="39">
        <f>'G-1'!K17+'G-2'!K17+'G-3'!K17+'G-4'!K17</f>
        <v>8</v>
      </c>
      <c r="L17" s="39">
        <f>'G-1'!L17+'G-2'!L17+'G-3'!L17+'G-4'!L17</f>
        <v>29</v>
      </c>
      <c r="M17" s="6">
        <f t="shared" si="1"/>
        <v>132.5</v>
      </c>
      <c r="N17" s="2">
        <f t="shared" si="4"/>
        <v>621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40</v>
      </c>
      <c r="C18" s="39">
        <f>'G-1'!C18+'G-2'!C18+'G-3'!C18+'G-4'!C18</f>
        <v>38</v>
      </c>
      <c r="D18" s="39">
        <f>'G-1'!D18+'G-2'!D18+'G-3'!D18+'G-4'!D18</f>
        <v>18</v>
      </c>
      <c r="E18" s="39">
        <f>'G-1'!E18+'G-2'!E18+'G-3'!E18+'G-4'!E18</f>
        <v>26</v>
      </c>
      <c r="F18" s="6">
        <f t="shared" si="0"/>
        <v>159</v>
      </c>
      <c r="G18" s="2">
        <f t="shared" si="3"/>
        <v>709</v>
      </c>
      <c r="H18" s="15" t="s">
        <v>18</v>
      </c>
      <c r="I18" s="39">
        <f>'G-1'!I18+'G-2'!I18+'G-3'!I18+'G-4'!I18</f>
        <v>29</v>
      </c>
      <c r="J18" s="39">
        <f>'G-1'!J18+'G-2'!J18+'G-3'!J18+'G-4'!J18</f>
        <v>37</v>
      </c>
      <c r="K18" s="39">
        <f>'G-1'!K18+'G-2'!K18+'G-3'!K18+'G-4'!K18</f>
        <v>13</v>
      </c>
      <c r="L18" s="39">
        <f>'G-1'!L18+'G-2'!L18+'G-3'!L18+'G-4'!L18</f>
        <v>31</v>
      </c>
      <c r="M18" s="6">
        <f t="shared" si="1"/>
        <v>155</v>
      </c>
      <c r="N18" s="2">
        <f t="shared" si="4"/>
        <v>577.5</v>
      </c>
      <c r="O18" s="15" t="s">
        <v>111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21</v>
      </c>
      <c r="C19" s="39">
        <f>'G-1'!C19+'G-2'!C19+'G-3'!C19+'G-4'!C19</f>
        <v>38</v>
      </c>
      <c r="D19" s="39">
        <f>'G-1'!D19+'G-2'!D19+'G-3'!D19+'G-4'!D19</f>
        <v>13</v>
      </c>
      <c r="E19" s="39">
        <f>'G-1'!E19+'G-2'!E19+'G-3'!E19+'G-4'!E19</f>
        <v>25</v>
      </c>
      <c r="F19" s="6">
        <f t="shared" si="0"/>
        <v>137</v>
      </c>
      <c r="G19" s="2">
        <f t="shared" si="3"/>
        <v>665</v>
      </c>
      <c r="H19" s="15" t="s">
        <v>20</v>
      </c>
      <c r="I19" s="39">
        <f>'G-1'!I19+'G-2'!I19+'G-3'!I19+'G-4'!I19</f>
        <v>36</v>
      </c>
      <c r="J19" s="39">
        <f>'G-1'!J19+'G-2'!J19+'G-3'!J19+'G-4'!J19</f>
        <v>46</v>
      </c>
      <c r="K19" s="39">
        <f>'G-1'!K19+'G-2'!K19+'G-3'!K19+'G-4'!K19</f>
        <v>15</v>
      </c>
      <c r="L19" s="39">
        <f>'G-1'!L19+'G-2'!L19+'G-3'!L19+'G-4'!L19</f>
        <v>39</v>
      </c>
      <c r="M19" s="6">
        <f t="shared" si="1"/>
        <v>191.5</v>
      </c>
      <c r="N19" s="2">
        <f t="shared" si="4"/>
        <v>610</v>
      </c>
      <c r="O19" s="15" t="s">
        <v>112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22</v>
      </c>
      <c r="C20" s="39">
        <f>'G-1'!C20+'G-2'!C20+'G-3'!C20+'G-4'!C20</f>
        <v>35</v>
      </c>
      <c r="D20" s="39">
        <f>'G-1'!D20+'G-2'!D20+'G-3'!D20+'G-4'!D20</f>
        <v>10</v>
      </c>
      <c r="E20" s="39">
        <f>'G-1'!E20+'G-2'!E20+'G-3'!E20+'G-4'!E20</f>
        <v>29</v>
      </c>
      <c r="F20" s="6">
        <f t="shared" si="0"/>
        <v>138.5</v>
      </c>
      <c r="G20" s="2">
        <f t="shared" si="3"/>
        <v>606</v>
      </c>
      <c r="H20" s="15" t="s">
        <v>22</v>
      </c>
      <c r="I20" s="39">
        <f>'G-1'!I20+'G-2'!I20+'G-3'!I20+'G-4'!I20</f>
        <v>18</v>
      </c>
      <c r="J20" s="39">
        <f>'G-1'!J20+'G-2'!J20+'G-3'!J20+'G-4'!J20</f>
        <v>28</v>
      </c>
      <c r="K20" s="39">
        <f>'G-1'!K20+'G-2'!K20+'G-3'!K20+'G-4'!K20</f>
        <v>9</v>
      </c>
      <c r="L20" s="39">
        <f>'G-1'!L20+'G-2'!L20+'G-3'!L20+'G-4'!L20</f>
        <v>36</v>
      </c>
      <c r="M20" s="6">
        <f t="shared" si="1"/>
        <v>145</v>
      </c>
      <c r="N20" s="2">
        <f t="shared" si="4"/>
        <v>624</v>
      </c>
      <c r="O20" s="15" t="s">
        <v>113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18</v>
      </c>
      <c r="C21" s="39">
        <f>'G-1'!C21+'G-2'!C21+'G-3'!C21+'G-4'!C21</f>
        <v>44</v>
      </c>
      <c r="D21" s="39">
        <f>'G-1'!D21+'G-2'!D21+'G-3'!D21+'G-4'!D21</f>
        <v>12</v>
      </c>
      <c r="E21" s="39">
        <f>'G-1'!E21+'G-2'!E21+'G-3'!E21+'G-4'!E21</f>
        <v>33</v>
      </c>
      <c r="F21" s="6">
        <f t="shared" si="0"/>
        <v>159.5</v>
      </c>
      <c r="G21" s="2">
        <f t="shared" si="3"/>
        <v>594</v>
      </c>
      <c r="H21" s="15" t="s">
        <v>24</v>
      </c>
      <c r="I21" s="39">
        <f>'G-1'!I21+'G-2'!I21+'G-3'!I21+'G-4'!I21</f>
        <v>49</v>
      </c>
      <c r="J21" s="39">
        <f>'G-1'!J21+'G-2'!J21+'G-3'!J21+'G-4'!J21</f>
        <v>35</v>
      </c>
      <c r="K21" s="39">
        <f>'G-1'!K21+'G-2'!K21+'G-3'!K21+'G-4'!K21</f>
        <v>9</v>
      </c>
      <c r="L21" s="39">
        <f>'G-1'!L21+'G-2'!L21+'G-3'!L21+'G-4'!L21</f>
        <v>65</v>
      </c>
      <c r="M21" s="6">
        <f t="shared" si="1"/>
        <v>240</v>
      </c>
      <c r="N21" s="2">
        <f t="shared" si="4"/>
        <v>731.5</v>
      </c>
      <c r="O21" s="15" t="s">
        <v>114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27</v>
      </c>
      <c r="C22" s="39">
        <f>'G-1'!C22+'G-2'!C22+'G-3'!C22+'G-4'!C22</f>
        <v>30</v>
      </c>
      <c r="D22" s="39">
        <f>'G-1'!D22+'G-2'!D22+'G-3'!D22+'G-4'!D22</f>
        <v>6</v>
      </c>
      <c r="E22" s="39">
        <f>'G-1'!E22+'G-2'!E22+'G-3'!E22+'G-4'!E22</f>
        <v>46</v>
      </c>
      <c r="F22" s="6">
        <f t="shared" si="0"/>
        <v>170.5</v>
      </c>
      <c r="G22" s="2">
        <f t="shared" si="3"/>
        <v>605.5</v>
      </c>
      <c r="H22" s="15" t="s">
        <v>25</v>
      </c>
      <c r="I22" s="39">
        <f>'G-1'!I22+'G-2'!I22+'G-3'!I22+'G-4'!I22</f>
        <v>18</v>
      </c>
      <c r="J22" s="39">
        <f>'G-1'!J22+'G-2'!J22+'G-3'!J22+'G-4'!J22</f>
        <v>27</v>
      </c>
      <c r="K22" s="39">
        <f>'G-1'!K22+'G-2'!K22+'G-3'!K22+'G-4'!K22</f>
        <v>13</v>
      </c>
      <c r="L22" s="39">
        <f>'G-1'!L22+'G-2'!L22+'G-3'!L22+'G-4'!L22</f>
        <v>37</v>
      </c>
      <c r="M22" s="6">
        <f t="shared" si="1"/>
        <v>154.5</v>
      </c>
      <c r="N22" s="2">
        <f t="shared" si="4"/>
        <v>731</v>
      </c>
      <c r="O22" s="15" t="s">
        <v>120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32</v>
      </c>
      <c r="C23" s="39">
        <f>'G-1'!C23+'G-2'!C23+'G-3'!C23+'G-4'!C23</f>
        <v>24</v>
      </c>
      <c r="D23" s="39">
        <f>'G-1'!D23+'G-2'!D23+'G-3'!D23+'G-4'!D23</f>
        <v>14</v>
      </c>
      <c r="E23" s="39">
        <f>'G-1'!E23+'G-2'!E23+'G-3'!E23+'G-4'!E23</f>
        <v>36</v>
      </c>
      <c r="F23" s="6">
        <f t="shared" si="0"/>
        <v>158</v>
      </c>
      <c r="G23" s="2">
        <f t="shared" si="3"/>
        <v>626.5</v>
      </c>
      <c r="H23" s="15" t="s">
        <v>26</v>
      </c>
      <c r="I23" s="39">
        <f>'G-1'!I23+'G-2'!I23+'G-3'!I23+'G-4'!I23</f>
        <v>18</v>
      </c>
      <c r="J23" s="39">
        <f>'G-1'!J23+'G-2'!J23+'G-3'!J23+'G-4'!J23</f>
        <v>21</v>
      </c>
      <c r="K23" s="39">
        <f>'G-1'!K23+'G-2'!K23+'G-3'!K23+'G-4'!K23</f>
        <v>8</v>
      </c>
      <c r="L23" s="39">
        <f>'G-1'!L23+'G-2'!L23+'G-3'!L23+'G-4'!L23</f>
        <v>48</v>
      </c>
      <c r="M23" s="6">
        <f t="shared" si="1"/>
        <v>166</v>
      </c>
      <c r="N23" s="2">
        <f t="shared" si="4"/>
        <v>705.5</v>
      </c>
      <c r="O23" s="15" t="s">
        <v>121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22</v>
      </c>
      <c r="C24" s="39">
        <f>'G-1'!C24+'G-2'!C24+'G-3'!C24+'G-4'!C24</f>
        <v>23</v>
      </c>
      <c r="D24" s="39">
        <f>'G-1'!D24+'G-2'!D24+'G-3'!D24+'G-4'!D24</f>
        <v>9</v>
      </c>
      <c r="E24" s="39">
        <f>'G-1'!E24+'G-2'!E24+'G-3'!E24+'G-4'!E24</f>
        <v>37</v>
      </c>
      <c r="F24" s="6">
        <f t="shared" si="0"/>
        <v>144.5</v>
      </c>
      <c r="G24" s="2">
        <f t="shared" si="3"/>
        <v>632.5</v>
      </c>
      <c r="H24" s="15" t="s">
        <v>107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560.5</v>
      </c>
      <c r="O24" s="15" t="s">
        <v>122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21</v>
      </c>
      <c r="C25" s="39">
        <f>'G-1'!C25+'G-2'!C25+'G-3'!C25+'G-4'!C25</f>
        <v>28</v>
      </c>
      <c r="D25" s="39">
        <f>'G-1'!D25+'G-2'!D25+'G-3'!D25+'G-4'!D25</f>
        <v>9</v>
      </c>
      <c r="E25" s="39">
        <f>'G-1'!E25+'G-2'!E25+'G-3'!E25+'G-4'!E25</f>
        <v>33</v>
      </c>
      <c r="F25" s="6">
        <f t="shared" si="0"/>
        <v>139</v>
      </c>
      <c r="G25" s="2">
        <f t="shared" si="3"/>
        <v>612</v>
      </c>
      <c r="H25" s="15" t="s">
        <v>108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320.5</v>
      </c>
      <c r="O25" s="15" t="s">
        <v>123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f>'G-1'!B26+'G-2'!B26+'G-3'!B26+'G-4'!B26</f>
        <v>18</v>
      </c>
      <c r="C26" s="39">
        <f>'G-1'!C26+'G-2'!C26+'G-3'!C26+'G-4'!C26</f>
        <v>23</v>
      </c>
      <c r="D26" s="39">
        <f>'G-1'!D26+'G-2'!D26+'G-3'!D26+'G-4'!D26</f>
        <v>8</v>
      </c>
      <c r="E26" s="39">
        <f>'G-1'!E26+'G-2'!E26+'G-3'!E26+'G-4'!E26</f>
        <v>34</v>
      </c>
      <c r="F26" s="6">
        <f t="shared" si="0"/>
        <v>133</v>
      </c>
      <c r="G26" s="2">
        <f t="shared" si="3"/>
        <v>574.5</v>
      </c>
      <c r="H26" s="15" t="s">
        <v>109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166</v>
      </c>
      <c r="O26" s="15" t="s">
        <v>124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106</v>
      </c>
      <c r="B27" s="39">
        <f>'G-1'!B27+'G-2'!B27+'G-3'!B27+'G-4'!B27</f>
        <v>19</v>
      </c>
      <c r="C27" s="39">
        <f>'G-1'!C27+'G-2'!C27+'G-3'!C27+'G-4'!C27</f>
        <v>26</v>
      </c>
      <c r="D27" s="39">
        <f>'G-1'!D27+'G-2'!D27+'G-3'!D27+'G-4'!D27</f>
        <v>8</v>
      </c>
      <c r="E27" s="39">
        <f>'G-1'!E27+'G-2'!E27+'G-3'!E27+'G-4'!E27</f>
        <v>40</v>
      </c>
      <c r="F27" s="6">
        <f t="shared" si="0"/>
        <v>151.5</v>
      </c>
      <c r="G27" s="2">
        <f t="shared" si="3"/>
        <v>568</v>
      </c>
      <c r="H27" s="91" t="s">
        <v>110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125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103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423.5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126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284.5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127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19</v>
      </c>
      <c r="C30" s="39">
        <f>'G-1'!C30+'G-2'!C30+'G-3'!C30+'G-4'!C30</f>
        <v>39</v>
      </c>
      <c r="D30" s="39">
        <f>'G-1'!D30+'G-2'!D30+'G-3'!D30+'G-4'!D30</f>
        <v>12</v>
      </c>
      <c r="E30" s="39">
        <f>'G-1'!E30+'G-2'!E30+'G-3'!E30+'G-4'!E30</f>
        <v>32</v>
      </c>
      <c r="F30" s="6">
        <f t="shared" si="0"/>
        <v>152.5</v>
      </c>
      <c r="G30" s="2">
        <f t="shared" si="3"/>
        <v>304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21</v>
      </c>
      <c r="C31" s="40">
        <f>'G-1'!C31+'G-2'!C31+'G-3'!C31+'G-4'!C31</f>
        <v>41</v>
      </c>
      <c r="D31" s="40">
        <f>'G-1'!D31+'G-2'!D31+'G-3'!D31+'G-4'!D31</f>
        <v>7</v>
      </c>
      <c r="E31" s="40">
        <f>'G-1'!E31+'G-2'!E31+'G-3'!E31+'G-4'!E31</f>
        <v>40</v>
      </c>
      <c r="F31" s="7">
        <f t="shared" si="0"/>
        <v>165.5</v>
      </c>
      <c r="G31" s="3">
        <f t="shared" si="3"/>
        <v>318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735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731.5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62</v>
      </c>
      <c r="D33" s="45"/>
      <c r="E33" s="45"/>
      <c r="F33" s="46" t="s">
        <v>133</v>
      </c>
      <c r="G33" s="47"/>
      <c r="H33" s="130"/>
      <c r="I33" s="131"/>
      <c r="J33" s="43" t="s">
        <v>62</v>
      </c>
      <c r="K33" s="45"/>
      <c r="L33" s="45"/>
      <c r="M33" s="46" t="s">
        <v>136</v>
      </c>
      <c r="N33" s="47"/>
      <c r="O33" s="130"/>
      <c r="P33" s="131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0" t="s">
        <v>64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51" t="s">
        <v>65</v>
      </c>
      <c r="B4" s="151"/>
      <c r="C4" s="152" t="s">
        <v>60</v>
      </c>
      <c r="D4" s="152"/>
      <c r="E4" s="152"/>
      <c r="F4" s="55"/>
      <c r="G4" s="51"/>
      <c r="H4" s="51"/>
      <c r="I4" s="51"/>
      <c r="J4" s="51"/>
    </row>
    <row r="5" spans="1:10" x14ac:dyDescent="0.2">
      <c r="A5" s="112" t="s">
        <v>56</v>
      </c>
      <c r="B5" s="112"/>
      <c r="C5" s="153" t="str">
        <f>'G-1'!D5</f>
        <v>CL 4 - CR 30</v>
      </c>
      <c r="D5" s="153"/>
      <c r="E5" s="153"/>
      <c r="F5" s="56"/>
      <c r="G5" s="57"/>
      <c r="H5" s="48" t="s">
        <v>53</v>
      </c>
      <c r="I5" s="154">
        <f>'G-1'!L5</f>
        <v>0</v>
      </c>
      <c r="J5" s="154"/>
    </row>
    <row r="6" spans="1:10" x14ac:dyDescent="0.2">
      <c r="A6" s="112" t="s">
        <v>66</v>
      </c>
      <c r="B6" s="112"/>
      <c r="C6" s="139" t="s">
        <v>128</v>
      </c>
      <c r="D6" s="139"/>
      <c r="E6" s="139"/>
      <c r="F6" s="56"/>
      <c r="G6" s="57"/>
      <c r="H6" s="48" t="s">
        <v>58</v>
      </c>
      <c r="I6" s="140">
        <f>'G-1'!S6</f>
        <v>44181</v>
      </c>
      <c r="J6" s="140"/>
    </row>
    <row r="7" spans="1:10" x14ac:dyDescent="0.2">
      <c r="A7" s="58"/>
      <c r="B7" s="58"/>
      <c r="C7" s="141"/>
      <c r="D7" s="141"/>
      <c r="E7" s="141"/>
      <c r="F7" s="141"/>
      <c r="G7" s="55"/>
      <c r="H7" s="59"/>
      <c r="I7" s="60"/>
      <c r="J7" s="51"/>
    </row>
    <row r="8" spans="1:10" x14ac:dyDescent="0.2">
      <c r="A8" s="142" t="s">
        <v>67</v>
      </c>
      <c r="B8" s="144" t="s">
        <v>68</v>
      </c>
      <c r="C8" s="142" t="s">
        <v>69</v>
      </c>
      <c r="D8" s="144" t="s">
        <v>70</v>
      </c>
      <c r="E8" s="61" t="s">
        <v>71</v>
      </c>
      <c r="F8" s="62" t="s">
        <v>72</v>
      </c>
      <c r="G8" s="63" t="s">
        <v>73</v>
      </c>
      <c r="H8" s="62" t="s">
        <v>74</v>
      </c>
      <c r="I8" s="146" t="s">
        <v>75</v>
      </c>
      <c r="J8" s="148" t="s">
        <v>76</v>
      </c>
    </row>
    <row r="9" spans="1:10" x14ac:dyDescent="0.2">
      <c r="A9" s="143"/>
      <c r="B9" s="145"/>
      <c r="C9" s="143"/>
      <c r="D9" s="145"/>
      <c r="E9" s="64" t="s">
        <v>52</v>
      </c>
      <c r="F9" s="65" t="s">
        <v>0</v>
      </c>
      <c r="G9" s="66" t="s">
        <v>2</v>
      </c>
      <c r="H9" s="65" t="s">
        <v>3</v>
      </c>
      <c r="I9" s="147"/>
      <c r="J9" s="149"/>
    </row>
    <row r="10" spans="1:10" x14ac:dyDescent="0.2">
      <c r="A10" s="133" t="s">
        <v>77</v>
      </c>
      <c r="B10" s="136">
        <v>3</v>
      </c>
      <c r="C10" s="67"/>
      <c r="D10" s="68" t="s">
        <v>78</v>
      </c>
      <c r="E10" s="42">
        <v>0</v>
      </c>
      <c r="F10" s="42">
        <v>1</v>
      </c>
      <c r="G10" s="42">
        <v>0</v>
      </c>
      <c r="H10" s="42">
        <v>5</v>
      </c>
      <c r="I10" s="42">
        <f>E10*0.5+F10+G10*2+H10*2.5</f>
        <v>13.5</v>
      </c>
      <c r="J10" s="69">
        <f>IF(I10=0,"0,00",I10/SUM(I10:I12)*100)</f>
        <v>6.9230769230769234</v>
      </c>
    </row>
    <row r="11" spans="1:10" x14ac:dyDescent="0.2">
      <c r="A11" s="134"/>
      <c r="B11" s="137"/>
      <c r="C11" s="67" t="s">
        <v>79</v>
      </c>
      <c r="D11" s="70" t="s">
        <v>80</v>
      </c>
      <c r="E11" s="71">
        <v>1</v>
      </c>
      <c r="F11" s="71">
        <v>2</v>
      </c>
      <c r="G11" s="71">
        <v>0</v>
      </c>
      <c r="H11" s="71">
        <v>1</v>
      </c>
      <c r="I11" s="71">
        <f t="shared" ref="I11:I45" si="0">E11*0.5+F11+G11*2+H11*2.5</f>
        <v>5</v>
      </c>
      <c r="J11" s="72">
        <f>IF(I11=0,"0,00",I11/SUM(I10:I12)*100)</f>
        <v>2.5641025641025639</v>
      </c>
    </row>
    <row r="12" spans="1:10" x14ac:dyDescent="0.2">
      <c r="A12" s="134"/>
      <c r="B12" s="137"/>
      <c r="C12" s="73" t="s">
        <v>87</v>
      </c>
      <c r="D12" s="74" t="s">
        <v>81</v>
      </c>
      <c r="E12" s="41">
        <v>19</v>
      </c>
      <c r="F12" s="41">
        <v>27</v>
      </c>
      <c r="G12" s="41">
        <v>15</v>
      </c>
      <c r="H12" s="41">
        <v>44</v>
      </c>
      <c r="I12" s="75">
        <f t="shared" si="0"/>
        <v>176.5</v>
      </c>
      <c r="J12" s="76">
        <f>IF(I12=0,"0,00",I12/SUM(I10:I12)*100)</f>
        <v>90.512820512820511</v>
      </c>
    </row>
    <row r="13" spans="1:10" x14ac:dyDescent="0.2">
      <c r="A13" s="134"/>
      <c r="B13" s="137"/>
      <c r="C13" s="77"/>
      <c r="D13" s="68" t="s">
        <v>78</v>
      </c>
      <c r="E13" s="42">
        <v>0</v>
      </c>
      <c r="F13" s="42">
        <v>3</v>
      </c>
      <c r="G13" s="42">
        <v>0</v>
      </c>
      <c r="H13" s="42">
        <v>0</v>
      </c>
      <c r="I13" s="42">
        <f t="shared" si="0"/>
        <v>3</v>
      </c>
      <c r="J13" s="69">
        <f>IF(I13=0,"0,00",I13/SUM(I13:I15)*100)</f>
        <v>1.6042780748663104</v>
      </c>
    </row>
    <row r="14" spans="1:10" x14ac:dyDescent="0.2">
      <c r="A14" s="134"/>
      <c r="B14" s="137"/>
      <c r="C14" s="67" t="s">
        <v>82</v>
      </c>
      <c r="D14" s="70" t="s">
        <v>80</v>
      </c>
      <c r="E14" s="71">
        <v>0</v>
      </c>
      <c r="F14" s="71">
        <v>0</v>
      </c>
      <c r="G14" s="71">
        <v>0</v>
      </c>
      <c r="H14" s="71">
        <v>2</v>
      </c>
      <c r="I14" s="71">
        <f t="shared" si="0"/>
        <v>5</v>
      </c>
      <c r="J14" s="72">
        <f>IF(I14=0,"0,00",I14/SUM(I13:I15)*100)</f>
        <v>2.6737967914438503</v>
      </c>
    </row>
    <row r="15" spans="1:10" x14ac:dyDescent="0.2">
      <c r="A15" s="134"/>
      <c r="B15" s="137"/>
      <c r="C15" s="73" t="s">
        <v>88</v>
      </c>
      <c r="D15" s="74" t="s">
        <v>81</v>
      </c>
      <c r="E15" s="41">
        <v>25</v>
      </c>
      <c r="F15" s="41">
        <v>33</v>
      </c>
      <c r="G15" s="41">
        <v>18</v>
      </c>
      <c r="H15" s="41">
        <v>39</v>
      </c>
      <c r="I15" s="75">
        <f t="shared" si="0"/>
        <v>179</v>
      </c>
      <c r="J15" s="76">
        <f>IF(I15=0,"0,00",I15/SUM(I13:I15)*100)</f>
        <v>95.721925133689851</v>
      </c>
    </row>
    <row r="16" spans="1:10" x14ac:dyDescent="0.2">
      <c r="A16" s="134"/>
      <c r="B16" s="137"/>
      <c r="C16" s="77"/>
      <c r="D16" s="68" t="s">
        <v>78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34"/>
      <c r="B17" s="137"/>
      <c r="C17" s="67" t="s">
        <v>83</v>
      </c>
      <c r="D17" s="70" t="s">
        <v>80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35"/>
      <c r="B18" s="138"/>
      <c r="C18" s="78" t="s">
        <v>89</v>
      </c>
      <c r="D18" s="74" t="s">
        <v>81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33" t="s">
        <v>84</v>
      </c>
      <c r="B19" s="136">
        <v>2</v>
      </c>
      <c r="C19" s="79"/>
      <c r="D19" s="68" t="s">
        <v>78</v>
      </c>
      <c r="E19" s="42">
        <v>0</v>
      </c>
      <c r="F19" s="42">
        <v>2</v>
      </c>
      <c r="G19" s="42">
        <v>0</v>
      </c>
      <c r="H19" s="42">
        <v>5</v>
      </c>
      <c r="I19" s="42">
        <f t="shared" si="0"/>
        <v>14.5</v>
      </c>
      <c r="J19" s="69">
        <f>IF(I19=0,"0,00",I19/SUM(I19:I21)*100)</f>
        <v>100</v>
      </c>
    </row>
    <row r="20" spans="1:10" x14ac:dyDescent="0.2">
      <c r="A20" s="134"/>
      <c r="B20" s="137"/>
      <c r="C20" s="67" t="s">
        <v>79</v>
      </c>
      <c r="D20" s="70" t="s">
        <v>80</v>
      </c>
      <c r="E20" s="71">
        <v>0</v>
      </c>
      <c r="F20" s="71">
        <v>0</v>
      </c>
      <c r="G20" s="71">
        <v>0</v>
      </c>
      <c r="H20" s="71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34"/>
      <c r="B21" s="137"/>
      <c r="C21" s="73" t="s">
        <v>90</v>
      </c>
      <c r="D21" s="74" t="s">
        <v>81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34"/>
      <c r="B22" s="137"/>
      <c r="C22" s="77"/>
      <c r="D22" s="68" t="s">
        <v>78</v>
      </c>
      <c r="E22" s="42">
        <v>0</v>
      </c>
      <c r="F22" s="42">
        <v>3</v>
      </c>
      <c r="G22" s="42">
        <v>3</v>
      </c>
      <c r="H22" s="42">
        <v>13</v>
      </c>
      <c r="I22" s="42">
        <f t="shared" si="0"/>
        <v>41.5</v>
      </c>
      <c r="J22" s="69">
        <f>IF(I22=0,"0,00",I22/SUM(I22:I24)*100)</f>
        <v>100</v>
      </c>
    </row>
    <row r="23" spans="1:10" x14ac:dyDescent="0.2">
      <c r="A23" s="134"/>
      <c r="B23" s="137"/>
      <c r="C23" s="67" t="s">
        <v>82</v>
      </c>
      <c r="D23" s="70" t="s">
        <v>80</v>
      </c>
      <c r="E23" s="71">
        <v>0</v>
      </c>
      <c r="F23" s="71">
        <v>0</v>
      </c>
      <c r="G23" s="71">
        <v>0</v>
      </c>
      <c r="H23" s="71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34"/>
      <c r="B24" s="137"/>
      <c r="C24" s="73" t="s">
        <v>91</v>
      </c>
      <c r="D24" s="74" t="s">
        <v>81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34"/>
      <c r="B25" s="137"/>
      <c r="C25" s="77"/>
      <c r="D25" s="68" t="s">
        <v>78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34"/>
      <c r="B26" s="137"/>
      <c r="C26" s="67" t="s">
        <v>83</v>
      </c>
      <c r="D26" s="70" t="s">
        <v>80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35"/>
      <c r="B27" s="138"/>
      <c r="C27" s="78" t="s">
        <v>92</v>
      </c>
      <c r="D27" s="74" t="s">
        <v>81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33" t="s">
        <v>85</v>
      </c>
      <c r="B28" s="136">
        <v>2</v>
      </c>
      <c r="C28" s="79"/>
      <c r="D28" s="68" t="s">
        <v>78</v>
      </c>
      <c r="E28" s="42">
        <v>11</v>
      </c>
      <c r="F28" s="42">
        <v>2</v>
      </c>
      <c r="G28" s="42">
        <v>0</v>
      </c>
      <c r="H28" s="42">
        <v>0</v>
      </c>
      <c r="I28" s="42">
        <f t="shared" si="0"/>
        <v>7.5</v>
      </c>
      <c r="J28" s="69">
        <f>IF(I28=0,"0,00",I28/SUM(I28:I30)*100)</f>
        <v>14.285714285714285</v>
      </c>
    </row>
    <row r="29" spans="1:10" x14ac:dyDescent="0.2">
      <c r="A29" s="134"/>
      <c r="B29" s="137"/>
      <c r="C29" s="67" t="s">
        <v>79</v>
      </c>
      <c r="D29" s="70" t="s">
        <v>80</v>
      </c>
      <c r="E29" s="71">
        <v>0</v>
      </c>
      <c r="F29" s="71">
        <v>4</v>
      </c>
      <c r="G29" s="71">
        <v>1</v>
      </c>
      <c r="H29" s="71">
        <v>2</v>
      </c>
      <c r="I29" s="71">
        <f t="shared" si="0"/>
        <v>11</v>
      </c>
      <c r="J29" s="72">
        <f>IF(I29=0,"0,00",I29/SUM(I28:I30)*100)</f>
        <v>20.952380952380953</v>
      </c>
    </row>
    <row r="30" spans="1:10" x14ac:dyDescent="0.2">
      <c r="A30" s="134"/>
      <c r="B30" s="137"/>
      <c r="C30" s="73" t="s">
        <v>93</v>
      </c>
      <c r="D30" s="74" t="s">
        <v>81</v>
      </c>
      <c r="E30" s="41">
        <v>4</v>
      </c>
      <c r="F30" s="41">
        <v>2</v>
      </c>
      <c r="G30" s="41">
        <v>0</v>
      </c>
      <c r="H30" s="41">
        <v>12</v>
      </c>
      <c r="I30" s="75">
        <f t="shared" si="0"/>
        <v>34</v>
      </c>
      <c r="J30" s="76">
        <f>IF(I30=0,"0,00",I30/SUM(I28:I30)*100)</f>
        <v>64.761904761904759</v>
      </c>
    </row>
    <row r="31" spans="1:10" x14ac:dyDescent="0.2">
      <c r="A31" s="134"/>
      <c r="B31" s="137"/>
      <c r="C31" s="77"/>
      <c r="D31" s="68" t="s">
        <v>78</v>
      </c>
      <c r="E31" s="42">
        <v>9</v>
      </c>
      <c r="F31" s="42">
        <v>2</v>
      </c>
      <c r="G31" s="42">
        <v>0</v>
      </c>
      <c r="H31" s="42">
        <v>0</v>
      </c>
      <c r="I31" s="42">
        <f t="shared" si="0"/>
        <v>6.5</v>
      </c>
      <c r="J31" s="69">
        <f>IF(I31=0,"0,00",I31/SUM(I31:I33)*100)</f>
        <v>9.0277777777777768</v>
      </c>
    </row>
    <row r="32" spans="1:10" x14ac:dyDescent="0.2">
      <c r="A32" s="134"/>
      <c r="B32" s="137"/>
      <c r="C32" s="67" t="s">
        <v>82</v>
      </c>
      <c r="D32" s="70" t="s">
        <v>80</v>
      </c>
      <c r="E32" s="71">
        <v>1</v>
      </c>
      <c r="F32" s="71">
        <v>2</v>
      </c>
      <c r="G32" s="71">
        <v>0</v>
      </c>
      <c r="H32" s="71">
        <v>3</v>
      </c>
      <c r="I32" s="71">
        <f t="shared" si="0"/>
        <v>10</v>
      </c>
      <c r="J32" s="72">
        <f>IF(I32=0,"0,00",I32/SUM(I31:I33)*100)</f>
        <v>13.888888888888889</v>
      </c>
    </row>
    <row r="33" spans="1:10" x14ac:dyDescent="0.2">
      <c r="A33" s="134"/>
      <c r="B33" s="137"/>
      <c r="C33" s="73" t="s">
        <v>94</v>
      </c>
      <c r="D33" s="74" t="s">
        <v>81</v>
      </c>
      <c r="E33" s="41">
        <v>0</v>
      </c>
      <c r="F33" s="41">
        <v>3</v>
      </c>
      <c r="G33" s="41">
        <v>0</v>
      </c>
      <c r="H33" s="41">
        <v>21</v>
      </c>
      <c r="I33" s="75">
        <f t="shared" si="0"/>
        <v>55.5</v>
      </c>
      <c r="J33" s="76">
        <f>IF(I33=0,"0,00",I33/SUM(I31:I33)*100)</f>
        <v>77.083333333333343</v>
      </c>
    </row>
    <row r="34" spans="1:10" x14ac:dyDescent="0.2">
      <c r="A34" s="134"/>
      <c r="B34" s="137"/>
      <c r="C34" s="77"/>
      <c r="D34" s="68" t="s">
        <v>78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34"/>
      <c r="B35" s="137"/>
      <c r="C35" s="67" t="s">
        <v>83</v>
      </c>
      <c r="D35" s="70" t="s">
        <v>80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35"/>
      <c r="B36" s="138"/>
      <c r="C36" s="78" t="s">
        <v>95</v>
      </c>
      <c r="D36" s="74" t="s">
        <v>81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33" t="s">
        <v>86</v>
      </c>
      <c r="B37" s="136">
        <v>2</v>
      </c>
      <c r="C37" s="79"/>
      <c r="D37" s="68" t="s">
        <v>78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34"/>
      <c r="B38" s="137"/>
      <c r="C38" s="67" t="s">
        <v>79</v>
      </c>
      <c r="D38" s="70" t="s">
        <v>80</v>
      </c>
      <c r="E38" s="71">
        <v>2</v>
      </c>
      <c r="F38" s="71">
        <v>7</v>
      </c>
      <c r="G38" s="71">
        <v>0</v>
      </c>
      <c r="H38" s="71">
        <v>5</v>
      </c>
      <c r="I38" s="71">
        <f t="shared" si="0"/>
        <v>20.5</v>
      </c>
      <c r="J38" s="72">
        <f>IF(I38=0,"0,00",I38/SUM(I37:I39)*100)</f>
        <v>91.111111111111114</v>
      </c>
    </row>
    <row r="39" spans="1:10" x14ac:dyDescent="0.2">
      <c r="A39" s="134"/>
      <c r="B39" s="137"/>
      <c r="C39" s="73" t="s">
        <v>96</v>
      </c>
      <c r="D39" s="74" t="s">
        <v>81</v>
      </c>
      <c r="E39" s="41">
        <v>0</v>
      </c>
      <c r="F39" s="41">
        <v>2</v>
      </c>
      <c r="G39" s="41">
        <v>0</v>
      </c>
      <c r="H39" s="41">
        <v>0</v>
      </c>
      <c r="I39" s="75">
        <f t="shared" si="0"/>
        <v>2</v>
      </c>
      <c r="J39" s="76">
        <f>IF(I39=0,"0,00",I39/SUM(I37:I39)*100)</f>
        <v>8.8888888888888893</v>
      </c>
    </row>
    <row r="40" spans="1:10" x14ac:dyDescent="0.2">
      <c r="A40" s="134"/>
      <c r="B40" s="137"/>
      <c r="C40" s="77"/>
      <c r="D40" s="68" t="s">
        <v>78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34"/>
      <c r="B41" s="137"/>
      <c r="C41" s="67" t="s">
        <v>82</v>
      </c>
      <c r="D41" s="70" t="s">
        <v>80</v>
      </c>
      <c r="E41" s="71">
        <v>1</v>
      </c>
      <c r="F41" s="71">
        <v>2</v>
      </c>
      <c r="G41" s="71">
        <v>0</v>
      </c>
      <c r="H41" s="71">
        <v>7</v>
      </c>
      <c r="I41" s="71">
        <f t="shared" si="0"/>
        <v>20</v>
      </c>
      <c r="J41" s="72">
        <f>IF(I41=0,"0,00",I41/SUM(I40:I42)*100)</f>
        <v>100</v>
      </c>
    </row>
    <row r="42" spans="1:10" x14ac:dyDescent="0.2">
      <c r="A42" s="134"/>
      <c r="B42" s="137"/>
      <c r="C42" s="73" t="s">
        <v>97</v>
      </c>
      <c r="D42" s="74" t="s">
        <v>81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34"/>
      <c r="B43" s="137"/>
      <c r="C43" s="77"/>
      <c r="D43" s="68" t="s">
        <v>78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34"/>
      <c r="B44" s="137"/>
      <c r="C44" s="67" t="s">
        <v>83</v>
      </c>
      <c r="D44" s="70" t="s">
        <v>80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35"/>
      <c r="B45" s="138"/>
      <c r="C45" s="78" t="s">
        <v>98</v>
      </c>
      <c r="D45" s="74" t="s">
        <v>81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2010-11-16T17:13:23Z</cp:lastPrinted>
  <dcterms:created xsi:type="dcterms:W3CDTF">1998-04-02T13:38:56Z</dcterms:created>
  <dcterms:modified xsi:type="dcterms:W3CDTF">2020-12-18T18:49:36Z</dcterms:modified>
</cp:coreProperties>
</file>